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'Лист1'!$A$1:$BR$69</definedName>
  </definedNames>
  <calcPr fullCalcOnLoad="1"/>
</workbook>
</file>

<file path=xl/sharedStrings.xml><?xml version="1.0" encoding="utf-8"?>
<sst xmlns="http://schemas.openxmlformats.org/spreadsheetml/2006/main" count="313" uniqueCount="118">
  <si>
    <t>№</t>
  </si>
  <si>
    <t xml:space="preserve"> Яхта</t>
  </si>
  <si>
    <t>Чемпионат СПб</t>
  </si>
  <si>
    <t>Ника</t>
  </si>
  <si>
    <t>Онега</t>
  </si>
  <si>
    <t>Лилия</t>
  </si>
  <si>
    <t>Чайка</t>
  </si>
  <si>
    <t>Вела</t>
  </si>
  <si>
    <t>M</t>
  </si>
  <si>
    <t>O</t>
  </si>
  <si>
    <t>Амур</t>
  </si>
  <si>
    <t>Диана</t>
  </si>
  <si>
    <t>Сольвейг</t>
  </si>
  <si>
    <t>Нева</t>
  </si>
  <si>
    <t>Былина</t>
  </si>
  <si>
    <t>Варяг</t>
  </si>
  <si>
    <t>Нептун</t>
  </si>
  <si>
    <t>Ангара</t>
  </si>
  <si>
    <t>Синяя птица</t>
  </si>
  <si>
    <t>Дельта</t>
  </si>
  <si>
    <t>Лена</t>
  </si>
  <si>
    <t xml:space="preserve">Сириус </t>
  </si>
  <si>
    <t>Персей</t>
  </si>
  <si>
    <t>Марс</t>
  </si>
  <si>
    <t>Арго</t>
  </si>
  <si>
    <t>Эос</t>
  </si>
  <si>
    <t>Ассоль</t>
  </si>
  <si>
    <t>Родина</t>
  </si>
  <si>
    <t>Урал</t>
  </si>
  <si>
    <t>Звезда</t>
  </si>
  <si>
    <t>Кареджи</t>
  </si>
  <si>
    <t>Уссури</t>
  </si>
  <si>
    <t>Енисей</t>
  </si>
  <si>
    <t>Фея</t>
  </si>
  <si>
    <t>Кама</t>
  </si>
  <si>
    <t>Паллада</t>
  </si>
  <si>
    <t>Ладога</t>
  </si>
  <si>
    <t>Ингрия</t>
  </si>
  <si>
    <r>
      <t>k</t>
    </r>
    <r>
      <rPr>
        <vertAlign val="subscript"/>
        <sz val="10"/>
        <rFont val="Arial Cyr"/>
        <family val="2"/>
      </rPr>
      <t>1</t>
    </r>
  </si>
  <si>
    <r>
      <t>k</t>
    </r>
    <r>
      <rPr>
        <vertAlign val="subscript"/>
        <sz val="10"/>
        <rFont val="Arial Cyr"/>
        <family val="2"/>
      </rPr>
      <t>2</t>
    </r>
  </si>
  <si>
    <t>Название соревнования</t>
  </si>
  <si>
    <t>СУММА ОЧКОВ</t>
  </si>
  <si>
    <t xml:space="preserve">Р е м о н т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</si>
  <si>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</si>
  <si>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МЕСТО ПО РЕЙТИНГУ</t>
  </si>
  <si>
    <t>I</t>
  </si>
  <si>
    <t>II</t>
  </si>
  <si>
    <t>III</t>
  </si>
  <si>
    <t>НУ</t>
  </si>
  <si>
    <t>Глория</t>
  </si>
  <si>
    <t>Клуб</t>
  </si>
  <si>
    <t>ГМТУ</t>
  </si>
  <si>
    <t>РЯК</t>
  </si>
  <si>
    <t>Стрельна</t>
  </si>
  <si>
    <t>Кронштадт</t>
  </si>
  <si>
    <t>Сос.Бор</t>
  </si>
  <si>
    <t xml:space="preserve">  Дистанция D, мили</t>
  </si>
  <si>
    <t xml:space="preserve">  №  соревнования</t>
  </si>
  <si>
    <t xml:space="preserve">   Число яхт, N</t>
  </si>
  <si>
    <t xml:space="preserve">  Коэффициент</t>
  </si>
  <si>
    <t xml:space="preserve">  № старта в сезоне</t>
  </si>
  <si>
    <r>
      <t xml:space="preserve">  </t>
    </r>
    <r>
      <rPr>
        <sz val="10"/>
        <rFont val="Arial Cyr"/>
        <family val="2"/>
      </rPr>
      <t>№ гонки в регате</t>
    </r>
  </si>
  <si>
    <t>81 СКФ</t>
  </si>
  <si>
    <t>Фортуна</t>
  </si>
  <si>
    <t>dnc</t>
  </si>
  <si>
    <t>dnf</t>
  </si>
  <si>
    <t>Erna</t>
  </si>
  <si>
    <t>Пярну</t>
  </si>
  <si>
    <t>ВИФК</t>
  </si>
  <si>
    <t>Гогланд-рейс</t>
  </si>
  <si>
    <t>Мария</t>
  </si>
  <si>
    <t>Рига</t>
  </si>
  <si>
    <t>St.Maria</t>
  </si>
  <si>
    <t>Колпино</t>
  </si>
  <si>
    <t>Дальние спортивные плавания</t>
  </si>
  <si>
    <t>Выборг</t>
  </si>
  <si>
    <t>Аура</t>
  </si>
  <si>
    <t>Aushra</t>
  </si>
  <si>
    <t>Fata Morgana</t>
  </si>
  <si>
    <t>Dago</t>
  </si>
  <si>
    <t>Клайпеда</t>
  </si>
  <si>
    <t>Nele</t>
  </si>
  <si>
    <t>Хийумаа</t>
  </si>
  <si>
    <t>ЯХТА</t>
  </si>
  <si>
    <t>Невка</t>
  </si>
  <si>
    <t xml:space="preserve">Открытый чемпионат РЯК </t>
  </si>
  <si>
    <t>О</t>
  </si>
  <si>
    <t>Гонка "Памяти яхтсменов"</t>
  </si>
  <si>
    <t xml:space="preserve">Орэндж-рейс  </t>
  </si>
  <si>
    <r>
      <t>Изменения</t>
    </r>
    <r>
      <rPr>
        <sz val="10"/>
        <rFont val="Arial Cyr"/>
        <family val="2"/>
      </rPr>
      <t>: в соответствии с решениемобщего собрания членов Ассоциации от 17.03.2012, протокол №1/12 в расчет рейтинга и присуждение переходящего Приза внесены следующие изменения и дополнения:</t>
    </r>
  </si>
  <si>
    <t>1. учитывать в соревнованиях только те гонки, в которых стартовало не менее трех яхт класса Л-6 согласно протоколу результатов;</t>
  </si>
  <si>
    <t>2. при совпадении без округления первых трех цифр суммы очков рейтинга считать, что яхты занимают в рейтинге одинаковое место;</t>
  </si>
  <si>
    <t>3. не учитывать надбавки к  очкам за первое место в гонках;</t>
  </si>
  <si>
    <t>4. при участии в гонке нескольких флотов яхт класса Л-6 учитывать в рейтинге разбивку на флоты при условии, что в каждом флоте стартовало не менее трех яхт класса Л-6 согласно протоколу результатов, при этом место в гонке указывается согласно месту по флоту;</t>
  </si>
  <si>
    <t xml:space="preserve">Рейтинг подсчитан в соответствии с системой, утвержденной на общем собрании членов Ассоциации яхт класса Л-6 от 26.04.2002, протокол №2/02, с целью определения  лучшей яхты Ассоциации за отчетный год  и присуждения ей переходящего Приза памяти А.П.Киселева. При подсчете очков учтены только те соревнования, в которых участвовало </t>
  </si>
  <si>
    <t xml:space="preserve">не менее трех яхт Ассоциации. В любой такой гонке все заявленные яхты Ассоциации получают очки в соответствии с занятым местом (при учете только яхт Ассоциации и в зависимости от их количества). За 1-е место дается приз 0.25 очка. Например, если в гонке участвовало N яхт Ассоциации, то 1-я получает (N+0.25)*k1*k2 очка, </t>
  </si>
  <si>
    <t xml:space="preserve">2-я  (N-1)*k1*k2  очка, 3-я  (N-2)*k1*k2 очка и т.д. Коэффициент k1 учитывает длину дистанции и равняется k1=0.3*D1/3,   где  D - длина дистанции в милях, а  k2   учитывает уровень соревнований и равняется   1.0 -для клубных гонок;    1.5 -для гонок Ассоциации класса;   2.0 -для городских гонок;   2.5 -для областных и Федеральных гонок;   </t>
  </si>
  <si>
    <t>5. если среди первых трех мест по рейтингу имеются яхты, не уплатившие членские взносы в Ассоциацию класса Л-6 на момент награждения по рейтингу в количестве, утвержденном собранием Ассоциации, то переходящий Приз лучшей яхте Ассоциации и грамоты вручаются следующим по рейтингу яхтам, уплатившим взносы.</t>
  </si>
  <si>
    <t>Стартовало яхт Ассоциации</t>
  </si>
  <si>
    <t>dsq</t>
  </si>
  <si>
    <t>Паруса Выборга</t>
  </si>
  <si>
    <t>Кубок 100 миль</t>
  </si>
  <si>
    <t>СПб неделя классических яхт</t>
  </si>
  <si>
    <t>Куба</t>
  </si>
  <si>
    <t>3.0 -для международных гонок. Места и очки за дальнее спортивное плавание (заочное соревнование) определяются согласно Положению о ДСП и протоколу. В рейтинг включаются соревнования, подтвержденные протоколом результатов.</t>
  </si>
  <si>
    <t>Приз ЭКСПОФОРУМ</t>
  </si>
  <si>
    <r>
      <t>2</t>
    </r>
    <r>
      <rPr>
        <b/>
        <sz val="10"/>
        <rFont val="Arial Cyr"/>
        <family val="0"/>
      </rPr>
      <t>/</t>
    </r>
    <r>
      <rPr>
        <b/>
        <sz val="10"/>
        <color indexed="57"/>
        <rFont val="Arial Cyr"/>
        <family val="0"/>
      </rPr>
      <t>3</t>
    </r>
  </si>
  <si>
    <t>Кубок "Балтийца"</t>
  </si>
  <si>
    <t>17-я СППН</t>
  </si>
  <si>
    <t>Нет информации</t>
  </si>
  <si>
    <t>Kerberos</t>
  </si>
  <si>
    <t>Хаапсалу</t>
  </si>
  <si>
    <r>
      <t xml:space="preserve">                                                                                                                                                                                           </t>
    </r>
    <r>
      <rPr>
        <b/>
        <i/>
        <sz val="36"/>
        <rFont val="Arial Cyr"/>
        <family val="0"/>
      </rPr>
      <t xml:space="preserve">  Таблица рейтинга яхт Ассоциации класса Л-6 за 2013 год</t>
    </r>
  </si>
  <si>
    <t>Сожжена</t>
  </si>
  <si>
    <t>Брошена в РЯК</t>
  </si>
  <si>
    <t>Аэгна</t>
  </si>
  <si>
    <t>ГИМС</t>
  </si>
  <si>
    <t>Сгорел при пожаре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</si>
</sst>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16">
    <font>
      <sz val="10"/>
      <name val="Arial Cyr"/>
      <family val="0"/>
    </font>
    <font>
      <b/>
      <i/>
      <sz val="12"/>
      <name val="Arial Cyr"/>
      <family val="2"/>
    </font>
    <font>
      <vertAlign val="subscript"/>
      <sz val="10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color indexed="12"/>
      <name val="Arial Cyr"/>
      <family val="2"/>
    </font>
    <font>
      <b/>
      <sz val="10"/>
      <color indexed="57"/>
      <name val="Arial Cyr"/>
      <family val="2"/>
    </font>
    <font>
      <b/>
      <i/>
      <sz val="10"/>
      <name val="Arial Cyr"/>
      <family val="2"/>
    </font>
    <font>
      <sz val="7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i/>
      <sz val="12"/>
      <name val="Arial Cyr"/>
      <family val="2"/>
    </font>
    <font>
      <b/>
      <sz val="10"/>
      <color indexed="17"/>
      <name val="Arial Cyr"/>
      <family val="2"/>
    </font>
    <font>
      <b/>
      <i/>
      <sz val="36"/>
      <name val="Arial Cyr"/>
      <family val="0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textRotation="90"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3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 textRotation="9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3" fillId="0" borderId="5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 vertical="center" textRotation="90"/>
    </xf>
    <xf numFmtId="0" fontId="5" fillId="0" borderId="6" xfId="0" applyFont="1" applyBorder="1" applyAlignment="1">
      <alignment vertical="center" textRotation="90"/>
    </xf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/>
    </xf>
    <xf numFmtId="0" fontId="5" fillId="0" borderId="8" xfId="0" applyFont="1" applyBorder="1" applyAlignment="1">
      <alignment vertical="center" textRotation="90"/>
    </xf>
    <xf numFmtId="164" fontId="3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vertical="center" textRotation="90"/>
    </xf>
    <xf numFmtId="0" fontId="4" fillId="0" borderId="12" xfId="0" applyFont="1" applyBorder="1" applyAlignment="1">
      <alignment textRotation="90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2" fontId="3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8" xfId="0" applyBorder="1" applyAlignment="1">
      <alignment vertical="center" textRotation="90"/>
    </xf>
    <xf numFmtId="0" fontId="4" fillId="0" borderId="16" xfId="0" applyFont="1" applyBorder="1" applyAlignment="1">
      <alignment textRotation="90"/>
    </xf>
    <xf numFmtId="0" fontId="0" fillId="0" borderId="16" xfId="0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 textRotation="90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6" xfId="0" applyFont="1" applyBorder="1" applyAlignment="1">
      <alignment horizontal="center"/>
    </xf>
    <xf numFmtId="1" fontId="0" fillId="0" borderId="16" xfId="0" applyNumberFormat="1" applyBorder="1" applyAlignment="1">
      <alignment/>
    </xf>
    <xf numFmtId="0" fontId="8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18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3" fillId="0" borderId="27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textRotation="90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0" fillId="0" borderId="27" xfId="0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2" fontId="3" fillId="0" borderId="3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2" fontId="3" fillId="0" borderId="27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11" fillId="0" borderId="16" xfId="0" applyNumberFormat="1" applyFont="1" applyBorder="1" applyAlignment="1">
      <alignment/>
    </xf>
    <xf numFmtId="0" fontId="4" fillId="0" borderId="6" xfId="0" applyFont="1" applyBorder="1" applyAlignment="1">
      <alignment textRotation="90"/>
    </xf>
    <xf numFmtId="0" fontId="6" fillId="0" borderId="3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/>
    </xf>
    <xf numFmtId="0" fontId="3" fillId="0" borderId="25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3" fillId="0" borderId="33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2" fontId="0" fillId="0" borderId="22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2" xfId="0" applyBorder="1" applyAlignment="1">
      <alignment/>
    </xf>
    <xf numFmtId="0" fontId="13" fillId="0" borderId="30" xfId="0" applyFont="1" applyBorder="1" applyAlignment="1">
      <alignment horizontal="center"/>
    </xf>
    <xf numFmtId="0" fontId="3" fillId="0" borderId="8" xfId="0" applyFont="1" applyBorder="1" applyAlignment="1">
      <alignment vertical="center" textRotation="90"/>
    </xf>
    <xf numFmtId="0" fontId="0" fillId="0" borderId="10" xfId="0" applyFont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/>
    </xf>
    <xf numFmtId="2" fontId="3" fillId="0" borderId="33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65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" fontId="3" fillId="0" borderId="36" xfId="0" applyNumberFormat="1" applyFont="1" applyBorder="1" applyAlignment="1">
      <alignment/>
    </xf>
    <xf numFmtId="0" fontId="13" fillId="0" borderId="16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11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right" vertical="center" textRotation="90"/>
    </xf>
    <xf numFmtId="0" fontId="13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0" fillId="0" borderId="9" xfId="0" applyFont="1" applyBorder="1" applyAlignment="1">
      <alignment/>
    </xf>
    <xf numFmtId="2" fontId="3" fillId="0" borderId="4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2" fontId="3" fillId="0" borderId="39" xfId="0" applyNumberFormat="1" applyFont="1" applyBorder="1" applyAlignment="1">
      <alignment/>
    </xf>
    <xf numFmtId="2" fontId="3" fillId="0" borderId="28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15" fillId="0" borderId="6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1" xfId="0" applyFont="1" applyBorder="1" applyAlignment="1">
      <alignment horizontal="center"/>
    </xf>
    <xf numFmtId="2" fontId="3" fillId="0" borderId="37" xfId="0" applyNumberFormat="1" applyFont="1" applyFill="1" applyBorder="1" applyAlignment="1">
      <alignment/>
    </xf>
    <xf numFmtId="2" fontId="0" fillId="0" borderId="21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6" fillId="0" borderId="1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" fontId="3" fillId="0" borderId="4" xfId="0" applyNumberFormat="1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40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2" fontId="3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1" fontId="0" fillId="0" borderId="4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2" fontId="0" fillId="0" borderId="17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9" fillId="0" borderId="26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28" xfId="0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17"/>
  <sheetViews>
    <sheetView tabSelected="1" zoomScale="75" zoomScaleNormal="75" zoomScaleSheetLayoutView="75" workbookViewId="0" topLeftCell="A31">
      <selection activeCell="E72" sqref="E72"/>
    </sheetView>
  </sheetViews>
  <sheetFormatPr defaultColWidth="9.00390625" defaultRowHeight="12.75"/>
  <cols>
    <col min="1" max="1" width="3.625" style="0" customWidth="1"/>
    <col min="2" max="2" width="10.375" style="0" customWidth="1"/>
    <col min="3" max="3" width="9.625" style="0" customWidth="1"/>
    <col min="4" max="4" width="3.875" style="0" customWidth="1"/>
    <col min="5" max="5" width="4.375" style="0" customWidth="1"/>
    <col min="6" max="6" width="4.875" style="0" customWidth="1"/>
    <col min="7" max="9" width="4.625" style="0" customWidth="1"/>
    <col min="10" max="10" width="4.25390625" style="0" customWidth="1"/>
    <col min="11" max="11" width="4.75390625" style="0" customWidth="1"/>
    <col min="12" max="33" width="4.625" style="0" customWidth="1"/>
    <col min="34" max="43" width="4.875" style="0" customWidth="1"/>
    <col min="44" max="47" width="4.625" style="0" customWidth="1"/>
    <col min="48" max="48" width="4.125" style="0" customWidth="1"/>
    <col min="49" max="49" width="4.625" style="0" customWidth="1"/>
    <col min="50" max="50" width="4.125" style="0" customWidth="1"/>
    <col min="51" max="51" width="4.625" style="0" customWidth="1"/>
    <col min="52" max="52" width="4.125" style="0" customWidth="1"/>
    <col min="53" max="60" width="4.75390625" style="0" customWidth="1"/>
    <col min="61" max="63" width="4.875" style="0" customWidth="1"/>
    <col min="64" max="67" width="4.75390625" style="0" customWidth="1"/>
    <col min="68" max="68" width="7.625" style="0" customWidth="1"/>
    <col min="69" max="69" width="6.00390625" style="0" customWidth="1"/>
    <col min="70" max="70" width="10.00390625" style="0" customWidth="1"/>
    <col min="71" max="71" width="4.125" style="0" customWidth="1"/>
    <col min="72" max="72" width="4.00390625" style="0" customWidth="1"/>
    <col min="73" max="75" width="4.125" style="0" customWidth="1"/>
    <col min="76" max="76" width="4.25390625" style="0" customWidth="1"/>
    <col min="77" max="84" width="4.125" style="0" customWidth="1"/>
    <col min="85" max="85" width="11.625" style="0" bestFit="1" customWidth="1"/>
  </cols>
  <sheetData>
    <row r="1" spans="1:67" ht="44.25">
      <c r="A1" t="s">
        <v>112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6:69" ht="15">
      <c r="F2" s="4" t="s">
        <v>94</v>
      </c>
      <c r="G2" s="4"/>
      <c r="H2" s="4"/>
      <c r="I2" s="4"/>
      <c r="J2" s="4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"/>
    </row>
    <row r="3" spans="6:69" ht="12.75">
      <c r="F3" s="4" t="s">
        <v>95</v>
      </c>
      <c r="G3" s="4"/>
      <c r="H3" s="4"/>
      <c r="I3" s="4"/>
      <c r="J3" s="4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4"/>
      <c r="BB3" s="4"/>
      <c r="BC3" s="4"/>
      <c r="BD3" s="4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6:69" s="4" customFormat="1" ht="12.75">
      <c r="F4" s="4" t="s">
        <v>96</v>
      </c>
      <c r="J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</row>
    <row r="5" spans="6:69" s="4" customFormat="1" ht="12.75">
      <c r="F5" s="4" t="s">
        <v>104</v>
      </c>
      <c r="J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</row>
    <row r="6" spans="8:69" s="4" customFormat="1" ht="12.75">
      <c r="H6" s="172" t="s">
        <v>89</v>
      </c>
      <c r="J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</row>
    <row r="7" spans="8:69" s="4" customFormat="1" ht="12.75">
      <c r="H7" s="4" t="s">
        <v>90</v>
      </c>
      <c r="J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</row>
    <row r="8" spans="8:69" s="4" customFormat="1" ht="12.75">
      <c r="H8" s="4" t="s">
        <v>91</v>
      </c>
      <c r="J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</row>
    <row r="9" spans="8:69" s="4" customFormat="1" ht="12.75">
      <c r="H9" s="4" t="s">
        <v>92</v>
      </c>
      <c r="J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</row>
    <row r="10" spans="8:69" s="4" customFormat="1" ht="12.75">
      <c r="H10" s="4" t="s">
        <v>93</v>
      </c>
      <c r="J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</row>
    <row r="11" spans="8:69" s="4" customFormat="1" ht="12.75">
      <c r="H11" s="4" t="s">
        <v>97</v>
      </c>
      <c r="J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</row>
    <row r="12" spans="10:69" s="4" customFormat="1" ht="12.75">
      <c r="J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</row>
    <row r="13" spans="10:69" s="4" customFormat="1" ht="12.75">
      <c r="J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</row>
    <row r="14" spans="10:69" s="4" customFormat="1" ht="13.5" thickBot="1">
      <c r="J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</row>
    <row r="15" spans="1:70" ht="12.75">
      <c r="A15" s="77" t="s">
        <v>57</v>
      </c>
      <c r="B15" s="61"/>
      <c r="C15" s="61"/>
      <c r="D15" s="60">
        <v>1</v>
      </c>
      <c r="E15" s="62"/>
      <c r="F15" s="60">
        <v>2</v>
      </c>
      <c r="G15" s="62"/>
      <c r="H15" s="60">
        <v>3</v>
      </c>
      <c r="I15" s="61"/>
      <c r="J15" s="60">
        <v>4</v>
      </c>
      <c r="K15" s="61"/>
      <c r="L15" s="60"/>
      <c r="M15" s="61"/>
      <c r="N15" s="61"/>
      <c r="O15" s="61"/>
      <c r="P15" s="61">
        <v>4</v>
      </c>
      <c r="Q15" s="61"/>
      <c r="R15" s="61"/>
      <c r="S15" s="61"/>
      <c r="T15" s="60"/>
      <c r="U15" s="61"/>
      <c r="V15" s="61"/>
      <c r="W15" s="61"/>
      <c r="X15" s="61"/>
      <c r="Y15" s="61"/>
      <c r="Z15" s="61">
        <v>5</v>
      </c>
      <c r="AA15" s="61"/>
      <c r="AB15" s="61"/>
      <c r="AC15" s="61"/>
      <c r="AD15" s="61"/>
      <c r="AE15" s="61"/>
      <c r="AF15" s="61"/>
      <c r="AG15" s="61"/>
      <c r="AH15" s="60"/>
      <c r="AI15" s="61"/>
      <c r="AJ15" s="61"/>
      <c r="AK15" s="61"/>
      <c r="AL15" s="61">
        <v>6</v>
      </c>
      <c r="AM15" s="61"/>
      <c r="AN15" s="61"/>
      <c r="AO15" s="61"/>
      <c r="AP15" s="61"/>
      <c r="AQ15" s="61"/>
      <c r="AR15" s="60"/>
      <c r="AS15" s="61"/>
      <c r="AT15" s="61">
        <v>7</v>
      </c>
      <c r="AU15" s="61"/>
      <c r="AV15" s="60"/>
      <c r="AW15" s="61"/>
      <c r="AX15" s="61"/>
      <c r="AY15" s="61"/>
      <c r="AZ15" s="61"/>
      <c r="BA15" s="61">
        <v>8</v>
      </c>
      <c r="BB15" s="61"/>
      <c r="BC15" s="61"/>
      <c r="BD15" s="61"/>
      <c r="BE15" s="61"/>
      <c r="BF15" s="61"/>
      <c r="BG15" s="61"/>
      <c r="BH15" s="60">
        <v>9</v>
      </c>
      <c r="BI15" s="61"/>
      <c r="BJ15" s="60">
        <v>10</v>
      </c>
      <c r="BK15" s="61"/>
      <c r="BL15" s="60">
        <v>11</v>
      </c>
      <c r="BM15" s="61"/>
      <c r="BN15" s="60">
        <v>12</v>
      </c>
      <c r="BO15" s="61"/>
      <c r="BP15" s="66"/>
      <c r="BQ15" s="66"/>
      <c r="BR15" s="66"/>
    </row>
    <row r="16" spans="1:70" ht="12.75">
      <c r="A16" s="28" t="s">
        <v>58</v>
      </c>
      <c r="B16" s="70"/>
      <c r="C16" s="72"/>
      <c r="D16" s="28"/>
      <c r="E16" s="41">
        <v>3</v>
      </c>
      <c r="F16" s="28" t="s">
        <v>43</v>
      </c>
      <c r="G16" s="41">
        <v>7</v>
      </c>
      <c r="H16" s="36"/>
      <c r="I16" s="8">
        <v>3</v>
      </c>
      <c r="J16" s="28"/>
      <c r="K16" s="11">
        <v>4</v>
      </c>
      <c r="L16" s="28"/>
      <c r="M16" s="11">
        <v>7</v>
      </c>
      <c r="N16" s="11"/>
      <c r="O16" s="11">
        <v>7</v>
      </c>
      <c r="P16" s="11"/>
      <c r="Q16" s="11">
        <v>7</v>
      </c>
      <c r="R16" s="11"/>
      <c r="S16" s="41">
        <v>7</v>
      </c>
      <c r="T16" s="28"/>
      <c r="U16" s="11">
        <v>6</v>
      </c>
      <c r="V16" s="11"/>
      <c r="W16" s="11">
        <v>6</v>
      </c>
      <c r="X16" s="11"/>
      <c r="Y16" s="11">
        <v>6</v>
      </c>
      <c r="Z16" s="11"/>
      <c r="AA16" s="11">
        <v>6</v>
      </c>
      <c r="AB16" s="11"/>
      <c r="AC16" s="11">
        <v>6</v>
      </c>
      <c r="AD16" s="11"/>
      <c r="AE16" s="11">
        <v>6</v>
      </c>
      <c r="AF16" s="11"/>
      <c r="AG16" s="11">
        <v>6</v>
      </c>
      <c r="AH16" s="28"/>
      <c r="AI16" s="11">
        <v>5</v>
      </c>
      <c r="AJ16" s="11"/>
      <c r="AK16" s="11">
        <v>5</v>
      </c>
      <c r="AL16" s="11"/>
      <c r="AM16" s="11">
        <v>5</v>
      </c>
      <c r="AN16" s="11"/>
      <c r="AO16" s="11">
        <v>4</v>
      </c>
      <c r="AP16" s="11"/>
      <c r="AQ16" s="11">
        <v>4</v>
      </c>
      <c r="AR16" s="28"/>
      <c r="AS16" s="11">
        <v>10</v>
      </c>
      <c r="AT16" s="11"/>
      <c r="AU16" s="11">
        <v>10</v>
      </c>
      <c r="AV16" s="28"/>
      <c r="AW16" s="11">
        <v>14</v>
      </c>
      <c r="AX16" s="11"/>
      <c r="AY16" s="11">
        <v>15</v>
      </c>
      <c r="AZ16" s="11"/>
      <c r="BA16" s="11">
        <v>15</v>
      </c>
      <c r="BB16" s="11"/>
      <c r="BC16" s="11">
        <v>15</v>
      </c>
      <c r="BD16" s="11"/>
      <c r="BE16" s="11">
        <v>15</v>
      </c>
      <c r="BF16" s="11"/>
      <c r="BG16" s="11">
        <v>15</v>
      </c>
      <c r="BH16" s="28"/>
      <c r="BI16" s="11">
        <v>12</v>
      </c>
      <c r="BJ16" s="28"/>
      <c r="BK16" s="11">
        <v>10</v>
      </c>
      <c r="BL16" s="28"/>
      <c r="BM16" s="11">
        <v>6</v>
      </c>
      <c r="BN16" s="28"/>
      <c r="BO16" s="11">
        <v>4</v>
      </c>
      <c r="BP16" s="57"/>
      <c r="BQ16" s="57"/>
      <c r="BR16" s="57"/>
    </row>
    <row r="17" spans="1:84" ht="197.25" customHeight="1">
      <c r="A17" s="28"/>
      <c r="B17" s="12" t="s">
        <v>40</v>
      </c>
      <c r="C17" s="12"/>
      <c r="D17" s="29" t="s">
        <v>105</v>
      </c>
      <c r="E17" s="176" t="s">
        <v>98</v>
      </c>
      <c r="F17" s="29" t="s">
        <v>101</v>
      </c>
      <c r="G17" s="42" t="s">
        <v>98</v>
      </c>
      <c r="H17" s="29" t="s">
        <v>100</v>
      </c>
      <c r="I17" s="42" t="s">
        <v>98</v>
      </c>
      <c r="J17" s="26" t="s">
        <v>107</v>
      </c>
      <c r="K17" s="25" t="s">
        <v>98</v>
      </c>
      <c r="L17" s="36"/>
      <c r="M17" s="25" t="s">
        <v>98</v>
      </c>
      <c r="N17" s="26"/>
      <c r="O17" s="25" t="s">
        <v>98</v>
      </c>
      <c r="P17" s="26" t="s">
        <v>102</v>
      </c>
      <c r="Q17" s="25" t="s">
        <v>98</v>
      </c>
      <c r="R17" s="11"/>
      <c r="S17" s="25" t="s">
        <v>98</v>
      </c>
      <c r="T17" s="55"/>
      <c r="U17" s="25" t="s">
        <v>98</v>
      </c>
      <c r="V17" s="26"/>
      <c r="W17" s="25" t="s">
        <v>98</v>
      </c>
      <c r="X17" s="11"/>
      <c r="Y17" s="25" t="s">
        <v>98</v>
      </c>
      <c r="Z17" s="26" t="s">
        <v>108</v>
      </c>
      <c r="AA17" s="25" t="s">
        <v>98</v>
      </c>
      <c r="AB17" s="26"/>
      <c r="AC17" s="25" t="s">
        <v>98</v>
      </c>
      <c r="AD17" s="11"/>
      <c r="AE17" s="25" t="s">
        <v>98</v>
      </c>
      <c r="AF17" s="11"/>
      <c r="AG17" s="25" t="s">
        <v>98</v>
      </c>
      <c r="AH17" s="152"/>
      <c r="AI17" s="25" t="s">
        <v>98</v>
      </c>
      <c r="AJ17" s="25"/>
      <c r="AK17" s="25" t="s">
        <v>98</v>
      </c>
      <c r="AL17" s="26" t="s">
        <v>85</v>
      </c>
      <c r="AM17" s="25" t="s">
        <v>98</v>
      </c>
      <c r="AN17" s="26"/>
      <c r="AO17" s="25" t="s">
        <v>98</v>
      </c>
      <c r="AP17" s="25"/>
      <c r="AQ17" s="25" t="s">
        <v>98</v>
      </c>
      <c r="AR17" s="28"/>
      <c r="AS17" s="25" t="s">
        <v>98</v>
      </c>
      <c r="AT17" s="26" t="s">
        <v>88</v>
      </c>
      <c r="AU17" s="25" t="s">
        <v>98</v>
      </c>
      <c r="AV17" s="55"/>
      <c r="AW17" s="25" t="s">
        <v>98</v>
      </c>
      <c r="AY17" s="25" t="s">
        <v>98</v>
      </c>
      <c r="BA17" s="25" t="s">
        <v>98</v>
      </c>
      <c r="BB17" s="26" t="s">
        <v>2</v>
      </c>
      <c r="BC17" s="25" t="s">
        <v>98</v>
      </c>
      <c r="BE17" s="25" t="s">
        <v>98</v>
      </c>
      <c r="BG17" s="25" t="s">
        <v>98</v>
      </c>
      <c r="BH17" s="29" t="s">
        <v>87</v>
      </c>
      <c r="BI17" s="25" t="s">
        <v>98</v>
      </c>
      <c r="BJ17" s="29" t="s">
        <v>107</v>
      </c>
      <c r="BK17" s="25" t="s">
        <v>98</v>
      </c>
      <c r="BL17" s="29" t="s">
        <v>69</v>
      </c>
      <c r="BM17" s="25" t="s">
        <v>98</v>
      </c>
      <c r="BN17" s="29" t="s">
        <v>74</v>
      </c>
      <c r="BO17" s="25" t="s">
        <v>98</v>
      </c>
      <c r="BP17" s="67" t="s">
        <v>41</v>
      </c>
      <c r="BQ17" s="67" t="s">
        <v>44</v>
      </c>
      <c r="BR17" s="67" t="s">
        <v>83</v>
      </c>
      <c r="BS17" s="2"/>
      <c r="BT17" s="2"/>
      <c r="BU17" s="2"/>
      <c r="BV17" s="2"/>
      <c r="BW17" s="2"/>
      <c r="BX17" s="2"/>
      <c r="BY17" s="2"/>
      <c r="BZ17" s="2"/>
      <c r="CA17" s="2"/>
      <c r="CD17" s="2"/>
      <c r="CE17" s="2"/>
      <c r="CF17" s="2"/>
    </row>
    <row r="18" spans="1:84" ht="12.75" customHeight="1">
      <c r="A18" s="28" t="s">
        <v>61</v>
      </c>
      <c r="C18" s="41"/>
      <c r="D18" s="103"/>
      <c r="E18" s="43"/>
      <c r="F18" s="52"/>
      <c r="G18" s="51"/>
      <c r="H18" s="103"/>
      <c r="I18" s="124"/>
      <c r="J18" s="103"/>
      <c r="K18" s="22"/>
      <c r="L18" s="52">
        <v>1</v>
      </c>
      <c r="M18" s="24"/>
      <c r="N18" s="23">
        <v>2</v>
      </c>
      <c r="O18" s="24"/>
      <c r="P18" s="23">
        <v>3</v>
      </c>
      <c r="Q18" s="24"/>
      <c r="R18" s="23">
        <v>4</v>
      </c>
      <c r="S18" s="24"/>
      <c r="T18" s="52">
        <v>1</v>
      </c>
      <c r="U18" s="24"/>
      <c r="V18" s="23">
        <v>2</v>
      </c>
      <c r="W18" s="24"/>
      <c r="X18" s="23">
        <v>3</v>
      </c>
      <c r="Y18" s="24"/>
      <c r="Z18" s="23">
        <v>4</v>
      </c>
      <c r="AA18" s="24"/>
      <c r="AB18" s="23">
        <v>5</v>
      </c>
      <c r="AC18" s="24"/>
      <c r="AD18" s="23">
        <v>6</v>
      </c>
      <c r="AE18" s="24"/>
      <c r="AF18" s="23">
        <v>7</v>
      </c>
      <c r="AG18" s="24"/>
      <c r="AH18" s="103">
        <v>1</v>
      </c>
      <c r="AI18" s="22"/>
      <c r="AJ18" s="109">
        <v>2</v>
      </c>
      <c r="AK18" s="22"/>
      <c r="AL18" s="109">
        <v>3</v>
      </c>
      <c r="AM18" s="22"/>
      <c r="AN18" s="109">
        <v>4</v>
      </c>
      <c r="AO18" s="22"/>
      <c r="AP18" s="109">
        <v>5</v>
      </c>
      <c r="AQ18" s="22"/>
      <c r="AR18" s="52">
        <v>1</v>
      </c>
      <c r="AS18" s="24"/>
      <c r="AT18" s="23">
        <v>2</v>
      </c>
      <c r="AU18" s="24"/>
      <c r="AV18" s="52">
        <v>1</v>
      </c>
      <c r="AW18" s="24"/>
      <c r="AX18" s="23">
        <v>2</v>
      </c>
      <c r="AY18" s="24"/>
      <c r="AZ18" s="23">
        <v>3</v>
      </c>
      <c r="BA18" s="24"/>
      <c r="BB18" s="23">
        <v>4</v>
      </c>
      <c r="BC18" s="24"/>
      <c r="BD18" s="23">
        <v>5</v>
      </c>
      <c r="BE18" s="24"/>
      <c r="BF18" s="23">
        <v>6</v>
      </c>
      <c r="BG18" s="24"/>
      <c r="BH18" s="52"/>
      <c r="BI18" s="24"/>
      <c r="BJ18" s="52"/>
      <c r="BK18" s="24"/>
      <c r="BL18" s="103"/>
      <c r="BM18" s="22"/>
      <c r="BN18" s="103"/>
      <c r="BO18" s="22"/>
      <c r="BP18" s="56"/>
      <c r="BQ18" s="57"/>
      <c r="BR18" s="57"/>
      <c r="BS18" s="2"/>
      <c r="BT18" s="2"/>
      <c r="BU18" s="2"/>
      <c r="BV18" s="2"/>
      <c r="BW18" s="2"/>
      <c r="BX18" s="2"/>
      <c r="BY18" s="2"/>
      <c r="BZ18" s="2"/>
      <c r="CA18" s="2"/>
      <c r="CD18" s="2"/>
      <c r="CE18" s="2"/>
      <c r="CF18" s="2"/>
    </row>
    <row r="19" spans="1:70" ht="12.75" customHeight="1">
      <c r="A19" s="28" t="s">
        <v>60</v>
      </c>
      <c r="B19" s="11"/>
      <c r="C19" s="41"/>
      <c r="D19" s="28">
        <v>1</v>
      </c>
      <c r="E19" s="41"/>
      <c r="F19" s="28">
        <v>2</v>
      </c>
      <c r="G19" s="41"/>
      <c r="H19" s="28">
        <v>3</v>
      </c>
      <c r="I19" s="11"/>
      <c r="J19" s="28">
        <v>4</v>
      </c>
      <c r="K19" s="11"/>
      <c r="L19" s="28">
        <v>5</v>
      </c>
      <c r="M19" s="11"/>
      <c r="N19" s="10">
        <v>6</v>
      </c>
      <c r="O19" s="11"/>
      <c r="P19" s="10">
        <v>7</v>
      </c>
      <c r="Q19" s="11"/>
      <c r="R19" s="10">
        <v>8</v>
      </c>
      <c r="S19" s="11"/>
      <c r="T19" s="28">
        <v>9</v>
      </c>
      <c r="V19" s="10">
        <v>10</v>
      </c>
      <c r="W19" s="11"/>
      <c r="X19" s="10">
        <v>11</v>
      </c>
      <c r="Y19" s="11"/>
      <c r="Z19" s="10">
        <v>12</v>
      </c>
      <c r="AB19" s="10">
        <v>13</v>
      </c>
      <c r="AC19" s="11"/>
      <c r="AD19" s="10">
        <v>14</v>
      </c>
      <c r="AE19" s="11"/>
      <c r="AF19" s="10">
        <v>15</v>
      </c>
      <c r="AG19" s="11"/>
      <c r="AH19" s="28">
        <v>16</v>
      </c>
      <c r="AI19" s="11"/>
      <c r="AJ19" s="10">
        <v>17</v>
      </c>
      <c r="AK19" s="11"/>
      <c r="AL19" s="10">
        <v>18</v>
      </c>
      <c r="AM19" s="11"/>
      <c r="AN19" s="10">
        <v>19</v>
      </c>
      <c r="AO19" s="11"/>
      <c r="AP19" s="10">
        <v>20</v>
      </c>
      <c r="AQ19" s="11"/>
      <c r="AR19" s="28">
        <v>21</v>
      </c>
      <c r="AS19" s="11"/>
      <c r="AT19" s="10">
        <v>22</v>
      </c>
      <c r="AU19" s="11"/>
      <c r="AV19" s="28">
        <v>23</v>
      </c>
      <c r="AW19" s="11"/>
      <c r="AX19" s="10">
        <v>24</v>
      </c>
      <c r="AY19" s="11"/>
      <c r="AZ19" s="10">
        <v>25</v>
      </c>
      <c r="BA19" s="11"/>
      <c r="BB19" s="10">
        <v>26</v>
      </c>
      <c r="BC19" s="11"/>
      <c r="BD19" s="10">
        <v>27</v>
      </c>
      <c r="BE19" s="11"/>
      <c r="BF19" s="10">
        <v>28</v>
      </c>
      <c r="BG19" s="11"/>
      <c r="BH19" s="28">
        <v>29</v>
      </c>
      <c r="BI19" s="11"/>
      <c r="BJ19" s="28">
        <v>30</v>
      </c>
      <c r="BK19" s="11"/>
      <c r="BL19" s="28">
        <v>31</v>
      </c>
      <c r="BM19" s="11"/>
      <c r="BN19" s="28"/>
      <c r="BO19" s="11"/>
      <c r="BP19" s="57"/>
      <c r="BQ19" s="57"/>
      <c r="BR19" s="57"/>
    </row>
    <row r="20" spans="1:70" ht="12.75" customHeight="1">
      <c r="A20" s="37" t="s">
        <v>56</v>
      </c>
      <c r="B20" s="11"/>
      <c r="D20" s="154">
        <v>12</v>
      </c>
      <c r="E20" s="44"/>
      <c r="F20" s="30">
        <v>100</v>
      </c>
      <c r="G20" s="44"/>
      <c r="H20" s="30">
        <v>10</v>
      </c>
      <c r="I20" s="18"/>
      <c r="J20" s="30">
        <v>8.1</v>
      </c>
      <c r="K20" s="19"/>
      <c r="L20" s="30">
        <v>5</v>
      </c>
      <c r="M20" s="19"/>
      <c r="N20" s="17">
        <v>5</v>
      </c>
      <c r="O20" s="19"/>
      <c r="P20" s="17">
        <v>5</v>
      </c>
      <c r="Q20" s="19"/>
      <c r="R20" s="17">
        <v>5</v>
      </c>
      <c r="S20" s="19"/>
      <c r="T20" s="30">
        <v>4</v>
      </c>
      <c r="U20" s="18"/>
      <c r="V20" s="17">
        <v>11</v>
      </c>
      <c r="W20" s="18"/>
      <c r="X20" s="17">
        <v>2.2</v>
      </c>
      <c r="Y20" s="18"/>
      <c r="Z20" s="17">
        <v>5.2</v>
      </c>
      <c r="AA20" s="18"/>
      <c r="AB20" s="17">
        <v>75.9</v>
      </c>
      <c r="AC20" s="18"/>
      <c r="AD20" s="17">
        <v>37</v>
      </c>
      <c r="AE20" s="18"/>
      <c r="AF20" s="17">
        <v>53.1</v>
      </c>
      <c r="AG20" s="18"/>
      <c r="AH20" s="30">
        <v>6</v>
      </c>
      <c r="AI20" s="19"/>
      <c r="AJ20" s="17">
        <v>6</v>
      </c>
      <c r="AK20" s="19"/>
      <c r="AL20" s="17">
        <v>4</v>
      </c>
      <c r="AM20" s="19"/>
      <c r="AN20" s="17">
        <v>6</v>
      </c>
      <c r="AO20" s="19"/>
      <c r="AP20" s="17">
        <v>6</v>
      </c>
      <c r="AQ20" s="19"/>
      <c r="AR20" s="30">
        <v>1</v>
      </c>
      <c r="AS20" s="219"/>
      <c r="AT20" s="17">
        <v>0.5</v>
      </c>
      <c r="AU20" s="219"/>
      <c r="AV20" s="30">
        <v>8</v>
      </c>
      <c r="AW20" s="199"/>
      <c r="AX20" s="19">
        <v>4.2</v>
      </c>
      <c r="AY20" s="218"/>
      <c r="AZ20" s="19">
        <v>4.2</v>
      </c>
      <c r="BA20" s="218"/>
      <c r="BB20" s="19">
        <v>16</v>
      </c>
      <c r="BC20" s="219"/>
      <c r="BD20" s="17">
        <v>4.6</v>
      </c>
      <c r="BE20" s="219"/>
      <c r="BF20" s="17">
        <v>4.6</v>
      </c>
      <c r="BG20" s="198"/>
      <c r="BH20" s="30">
        <v>12</v>
      </c>
      <c r="BI20" s="18"/>
      <c r="BJ20" s="30">
        <v>8</v>
      </c>
      <c r="BK20" s="18"/>
      <c r="BL20" s="30">
        <v>160</v>
      </c>
      <c r="BM20" s="19"/>
      <c r="BN20" s="30"/>
      <c r="BO20" s="19"/>
      <c r="BP20" s="57"/>
      <c r="BQ20" s="57"/>
      <c r="BR20" s="57"/>
    </row>
    <row r="21" spans="1:70" ht="12.75" customHeight="1">
      <c r="A21" s="28" t="s">
        <v>59</v>
      </c>
      <c r="B21" s="11"/>
      <c r="C21" s="13" t="s">
        <v>38</v>
      </c>
      <c r="D21" s="31">
        <f>0.3*D20^(1/3)</f>
        <v>0.6868285455319991</v>
      </c>
      <c r="E21" s="44"/>
      <c r="F21" s="31">
        <f>0.3*F20^(1/3)</f>
        <v>1.3924766500838337</v>
      </c>
      <c r="G21" s="44"/>
      <c r="H21" s="31">
        <f>0.3*H20^(1/3)</f>
        <v>0.6463304070095651</v>
      </c>
      <c r="I21" s="18"/>
      <c r="J21" s="31">
        <f>0.3*J20^(1/3)</f>
        <v>0.6024896550739526</v>
      </c>
      <c r="K21" s="21"/>
      <c r="L21" s="31">
        <f>0.3*L20^(1/3)</f>
        <v>0.5129927840030091</v>
      </c>
      <c r="M21" s="21"/>
      <c r="N21" s="20">
        <f>0.3*N20^(1/3)</f>
        <v>0.5129927840030091</v>
      </c>
      <c r="O21" s="21"/>
      <c r="P21" s="20">
        <f>0.3*P20^(1/3)</f>
        <v>0.5129927840030091</v>
      </c>
      <c r="Q21" s="21"/>
      <c r="R21" s="20">
        <f>0.3*R20^(1/3)</f>
        <v>0.5129927840030091</v>
      </c>
      <c r="S21" s="21"/>
      <c r="T21" s="31">
        <f>0.3*T20^(1/3)</f>
        <v>0.4762203155904598</v>
      </c>
      <c r="U21" s="18"/>
      <c r="V21" s="20">
        <f>0.3*V20^(1/3)</f>
        <v>0.6671940271707947</v>
      </c>
      <c r="W21" s="18"/>
      <c r="X21" s="20">
        <f>0.3*X20^(1/3)</f>
        <v>0.3901774340554161</v>
      </c>
      <c r="Y21" s="18"/>
      <c r="Z21" s="20">
        <f>0.3*Z20^(1/3)</f>
        <v>0.5197434632045417</v>
      </c>
      <c r="AA21" s="18"/>
      <c r="AB21" s="20">
        <f>0.3*AB20^(1/3)</f>
        <v>1.2701894854395124</v>
      </c>
      <c r="AC21" s="18"/>
      <c r="AD21" s="20">
        <f>0.3*AD20^(1/3)</f>
        <v>0.9996665554937857</v>
      </c>
      <c r="AE21" s="18"/>
      <c r="AF21" s="20">
        <f>0.3*AF20^(1/3)</f>
        <v>1.1275940141500191</v>
      </c>
      <c r="AG21" s="18"/>
      <c r="AH21" s="31">
        <f>0.3*AH20^(1/3)</f>
        <v>0.5451361778496419</v>
      </c>
      <c r="AI21" s="21"/>
      <c r="AJ21" s="20">
        <f>0.3*AJ20^(1/3)</f>
        <v>0.5451361778496419</v>
      </c>
      <c r="AK21" s="21"/>
      <c r="AL21" s="20">
        <f>0.3*AL20^(1/3)</f>
        <v>0.4762203155904598</v>
      </c>
      <c r="AM21" s="21"/>
      <c r="AN21" s="20">
        <f>0.3*AN20^(1/3)</f>
        <v>0.5451361778496419</v>
      </c>
      <c r="AO21" s="21"/>
      <c r="AP21" s="20">
        <f>0.3*AP20^(1/3)</f>
        <v>0.5451361778496419</v>
      </c>
      <c r="AQ21" s="21"/>
      <c r="AR21" s="31">
        <f>0.3*AR20^(1/3)</f>
        <v>0.3</v>
      </c>
      <c r="AS21" s="18"/>
      <c r="AT21" s="20">
        <f>0.3*AT20^(1/3)</f>
        <v>0.23811015779522993</v>
      </c>
      <c r="AU21" s="18"/>
      <c r="AV21" s="31">
        <f>0.3*AV20^(1/3)</f>
        <v>0.5999999999999999</v>
      </c>
      <c r="AW21" s="18"/>
      <c r="AX21" s="20">
        <f>0.3*AX20^(1/3)</f>
        <v>0.4840285938073631</v>
      </c>
      <c r="AY21" s="18"/>
      <c r="AZ21" s="20">
        <f>0.3*AZ20^(1/3)</f>
        <v>0.4840285938073631</v>
      </c>
      <c r="BA21" s="18"/>
      <c r="BB21" s="20">
        <f>0.3*BB20^(1/3)</f>
        <v>0.7559526299369238</v>
      </c>
      <c r="BC21" s="18"/>
      <c r="BD21" s="20">
        <f>0.3*BD20^(1/3)</f>
        <v>0.4989310496522297</v>
      </c>
      <c r="BE21" s="18"/>
      <c r="BF21" s="20">
        <f>0.3*BF20^(1/3)</f>
        <v>0.4989310496522297</v>
      </c>
      <c r="BG21" s="18"/>
      <c r="BH21" s="31">
        <f>0.3*BH20^(1/3)</f>
        <v>0.6868285455319991</v>
      </c>
      <c r="BI21" s="18"/>
      <c r="BJ21" s="31">
        <f>0.3*BJ20^(1/3)</f>
        <v>0.5999999999999999</v>
      </c>
      <c r="BK21" s="18"/>
      <c r="BL21" s="31">
        <f>0.3*BL20^(1/3)</f>
        <v>1.6286505699569438</v>
      </c>
      <c r="BM21" s="21"/>
      <c r="BN21" s="31"/>
      <c r="BO21" s="21"/>
      <c r="BP21" s="57"/>
      <c r="BQ21" s="57"/>
      <c r="BR21" s="57"/>
    </row>
    <row r="22" spans="1:86" ht="12.75" customHeight="1">
      <c r="A22" s="28" t="s">
        <v>59</v>
      </c>
      <c r="C22" s="73" t="s">
        <v>39</v>
      </c>
      <c r="D22" s="30">
        <v>2</v>
      </c>
      <c r="E22" s="64"/>
      <c r="F22" s="30">
        <v>2</v>
      </c>
      <c r="G22" s="65"/>
      <c r="H22" s="30">
        <v>2</v>
      </c>
      <c r="I22" s="63"/>
      <c r="J22" s="30">
        <v>1</v>
      </c>
      <c r="K22" s="19"/>
      <c r="L22" s="30">
        <v>3</v>
      </c>
      <c r="M22" s="19"/>
      <c r="N22" s="17">
        <v>3</v>
      </c>
      <c r="O22" s="19"/>
      <c r="P22" s="17">
        <v>3</v>
      </c>
      <c r="Q22" s="19"/>
      <c r="R22" s="17">
        <v>3</v>
      </c>
      <c r="S22" s="19"/>
      <c r="T22" s="30">
        <v>2.5</v>
      </c>
      <c r="U22" s="19"/>
      <c r="V22" s="17">
        <v>2.5</v>
      </c>
      <c r="W22" s="19"/>
      <c r="X22" s="17">
        <v>2.5</v>
      </c>
      <c r="Y22" s="19"/>
      <c r="Z22" s="17">
        <v>2.5</v>
      </c>
      <c r="AA22" s="19"/>
      <c r="AB22" s="17">
        <v>2.5</v>
      </c>
      <c r="AC22" s="19"/>
      <c r="AD22" s="17">
        <v>2.5</v>
      </c>
      <c r="AE22" s="19"/>
      <c r="AF22" s="17">
        <v>2.5</v>
      </c>
      <c r="AG22" s="19"/>
      <c r="AH22" s="30">
        <v>1</v>
      </c>
      <c r="AI22" s="19"/>
      <c r="AJ22" s="17">
        <v>1</v>
      </c>
      <c r="AK22" s="19"/>
      <c r="AL22" s="17">
        <v>1</v>
      </c>
      <c r="AM22" s="19"/>
      <c r="AN22" s="17">
        <v>1</v>
      </c>
      <c r="AO22" s="19"/>
      <c r="AP22" s="17">
        <v>1</v>
      </c>
      <c r="AQ22" s="19"/>
      <c r="AR22" s="30">
        <v>2</v>
      </c>
      <c r="AS22" s="19"/>
      <c r="AT22" s="17">
        <v>2</v>
      </c>
      <c r="AU22" s="19"/>
      <c r="AV22" s="30">
        <v>2</v>
      </c>
      <c r="AW22" s="19"/>
      <c r="AX22" s="17">
        <v>2</v>
      </c>
      <c r="AY22" s="19"/>
      <c r="AZ22" s="17">
        <v>2</v>
      </c>
      <c r="BA22" s="19"/>
      <c r="BB22" s="17">
        <v>2</v>
      </c>
      <c r="BC22" s="19"/>
      <c r="BD22" s="17">
        <v>2</v>
      </c>
      <c r="BE22" s="19"/>
      <c r="BF22" s="17">
        <v>2</v>
      </c>
      <c r="BG22" s="19"/>
      <c r="BH22" s="30">
        <v>2</v>
      </c>
      <c r="BI22" s="19"/>
      <c r="BJ22" s="30">
        <v>1</v>
      </c>
      <c r="BK22" s="19"/>
      <c r="BL22" s="30">
        <v>2</v>
      </c>
      <c r="BM22" s="19"/>
      <c r="BN22" s="30"/>
      <c r="BO22" s="19"/>
      <c r="BP22" s="58"/>
      <c r="BQ22" s="57"/>
      <c r="BR22" s="57"/>
      <c r="BU22" s="3"/>
      <c r="BV22" s="3"/>
      <c r="BW22" s="3"/>
      <c r="BX22" s="3"/>
      <c r="BY22" s="3"/>
      <c r="BZ22" s="3"/>
      <c r="CA22" s="3"/>
      <c r="CD22" s="3"/>
      <c r="CE22" s="3"/>
      <c r="CF22" s="3"/>
      <c r="CG22" s="3"/>
      <c r="CH22" s="3"/>
    </row>
    <row r="23" spans="1:77" ht="12.75" customHeight="1" thickBot="1">
      <c r="A23" s="38" t="s">
        <v>0</v>
      </c>
      <c r="B23" s="71" t="s">
        <v>1</v>
      </c>
      <c r="C23" s="76" t="s">
        <v>50</v>
      </c>
      <c r="D23" s="32" t="s">
        <v>8</v>
      </c>
      <c r="E23" s="45" t="s">
        <v>9</v>
      </c>
      <c r="F23" s="32" t="s">
        <v>8</v>
      </c>
      <c r="G23" s="45" t="s">
        <v>9</v>
      </c>
      <c r="H23" s="88" t="s">
        <v>8</v>
      </c>
      <c r="I23" s="6" t="s">
        <v>9</v>
      </c>
      <c r="J23" s="32" t="s">
        <v>8</v>
      </c>
      <c r="K23" s="6" t="s">
        <v>9</v>
      </c>
      <c r="L23" s="32" t="s">
        <v>8</v>
      </c>
      <c r="M23" s="6" t="s">
        <v>86</v>
      </c>
      <c r="N23" s="14" t="s">
        <v>8</v>
      </c>
      <c r="O23" s="6" t="s">
        <v>86</v>
      </c>
      <c r="P23" s="14" t="s">
        <v>8</v>
      </c>
      <c r="Q23" s="6" t="s">
        <v>86</v>
      </c>
      <c r="R23" s="14" t="s">
        <v>8</v>
      </c>
      <c r="S23" s="6" t="s">
        <v>86</v>
      </c>
      <c r="T23" s="88" t="s">
        <v>8</v>
      </c>
      <c r="U23" s="6" t="s">
        <v>9</v>
      </c>
      <c r="V23" s="14" t="s">
        <v>8</v>
      </c>
      <c r="W23" s="6" t="s">
        <v>9</v>
      </c>
      <c r="X23" s="14" t="s">
        <v>8</v>
      </c>
      <c r="Y23" s="6" t="s">
        <v>9</v>
      </c>
      <c r="Z23" s="71" t="s">
        <v>8</v>
      </c>
      <c r="AA23" s="6" t="s">
        <v>9</v>
      </c>
      <c r="AB23" s="14" t="s">
        <v>8</v>
      </c>
      <c r="AC23" s="6" t="s">
        <v>9</v>
      </c>
      <c r="AD23" s="14" t="s">
        <v>8</v>
      </c>
      <c r="AE23" s="6" t="s">
        <v>9</v>
      </c>
      <c r="AF23" s="14" t="s">
        <v>8</v>
      </c>
      <c r="AG23" s="6" t="s">
        <v>9</v>
      </c>
      <c r="AH23" s="88" t="s">
        <v>8</v>
      </c>
      <c r="AI23" s="6" t="s">
        <v>9</v>
      </c>
      <c r="AJ23" s="71" t="s">
        <v>8</v>
      </c>
      <c r="AK23" s="6" t="s">
        <v>9</v>
      </c>
      <c r="AL23" s="71" t="s">
        <v>8</v>
      </c>
      <c r="AM23" s="6" t="s">
        <v>9</v>
      </c>
      <c r="AN23" s="71" t="s">
        <v>8</v>
      </c>
      <c r="AO23" s="6" t="s">
        <v>9</v>
      </c>
      <c r="AP23" s="71" t="s">
        <v>8</v>
      </c>
      <c r="AQ23" s="6" t="s">
        <v>9</v>
      </c>
      <c r="AR23" s="32" t="s">
        <v>8</v>
      </c>
      <c r="AS23" s="6" t="s">
        <v>9</v>
      </c>
      <c r="AT23" s="14" t="s">
        <v>8</v>
      </c>
      <c r="AU23" s="6" t="s">
        <v>9</v>
      </c>
      <c r="AV23" s="32" t="s">
        <v>8</v>
      </c>
      <c r="AW23" s="6" t="s">
        <v>9</v>
      </c>
      <c r="AX23" s="14" t="s">
        <v>8</v>
      </c>
      <c r="AY23" s="6" t="s">
        <v>9</v>
      </c>
      <c r="AZ23" s="14" t="s">
        <v>8</v>
      </c>
      <c r="BA23" s="6" t="s">
        <v>9</v>
      </c>
      <c r="BB23" s="14" t="s">
        <v>8</v>
      </c>
      <c r="BC23" s="6" t="s">
        <v>9</v>
      </c>
      <c r="BD23" s="14" t="s">
        <v>8</v>
      </c>
      <c r="BE23" s="6" t="s">
        <v>9</v>
      </c>
      <c r="BF23" s="14" t="s">
        <v>8</v>
      </c>
      <c r="BG23" s="6" t="s">
        <v>9</v>
      </c>
      <c r="BH23" s="32" t="s">
        <v>8</v>
      </c>
      <c r="BI23" s="6" t="s">
        <v>9</v>
      </c>
      <c r="BJ23" s="32" t="s">
        <v>8</v>
      </c>
      <c r="BK23" s="6" t="s">
        <v>9</v>
      </c>
      <c r="BL23" s="32" t="s">
        <v>8</v>
      </c>
      <c r="BM23" s="6" t="s">
        <v>9</v>
      </c>
      <c r="BN23" s="32" t="s">
        <v>8</v>
      </c>
      <c r="BO23" s="6" t="s">
        <v>9</v>
      </c>
      <c r="BP23" s="59"/>
      <c r="BQ23" s="57"/>
      <c r="BR23" s="59"/>
      <c r="BS23" s="3"/>
      <c r="BT23" s="3"/>
      <c r="BW23" s="40"/>
      <c r="BX23" s="40"/>
      <c r="BY23" s="40"/>
    </row>
    <row r="24" spans="1:84" s="40" customFormat="1" ht="12.75">
      <c r="A24" s="169">
        <v>1</v>
      </c>
      <c r="B24" s="131" t="s">
        <v>3</v>
      </c>
      <c r="C24" s="181" t="s">
        <v>84</v>
      </c>
      <c r="D24" s="202"/>
      <c r="E24" s="134"/>
      <c r="F24" s="107">
        <v>1</v>
      </c>
      <c r="G24" s="134">
        <f>($G$16-F24+1)*F$21*F$22</f>
        <v>19.49467310117367</v>
      </c>
      <c r="H24" s="173"/>
      <c r="I24" s="203"/>
      <c r="J24" s="204">
        <v>4</v>
      </c>
      <c r="K24" s="170">
        <f>($K$16-J24+1)*J$21*J$22</f>
        <v>0.6024896550739526</v>
      </c>
      <c r="L24" s="107">
        <v>1</v>
      </c>
      <c r="M24" s="134">
        <f>(M$16-L24+1)*L$21*L$22</f>
        <v>10.772848464063191</v>
      </c>
      <c r="N24" s="133">
        <v>2</v>
      </c>
      <c r="O24" s="134">
        <f aca="true" t="shared" si="0" ref="O24:O31">(O$16-N24+1)*N$21*N$22</f>
        <v>9.233870112054163</v>
      </c>
      <c r="P24" s="135">
        <v>4</v>
      </c>
      <c r="Q24" s="134">
        <f aca="true" t="shared" si="1" ref="Q24:Q31">(Q$16-P24+1)*P$21*P$22</f>
        <v>6.155913408036109</v>
      </c>
      <c r="R24" s="102">
        <v>1</v>
      </c>
      <c r="S24" s="134">
        <f aca="true" t="shared" si="2" ref="S24:S31">(S$16-R24+1)*R$21*R$22</f>
        <v>10.772848464063191</v>
      </c>
      <c r="T24" s="107">
        <v>1</v>
      </c>
      <c r="U24" s="205">
        <f>(U$16-T24+1)*T$21*T$22</f>
        <v>7.143304733856897</v>
      </c>
      <c r="V24" s="102">
        <v>1</v>
      </c>
      <c r="W24" s="205">
        <f>(W$16-V24+1)*V$21*V$22</f>
        <v>10.00791040756192</v>
      </c>
      <c r="X24" s="102">
        <v>1</v>
      </c>
      <c r="Y24" s="205">
        <f>(Y$16-X24+1)*X$21*X$22</f>
        <v>5.852661510831242</v>
      </c>
      <c r="Z24" s="102">
        <v>1</v>
      </c>
      <c r="AA24" s="205">
        <f>(AA$16-Z24+1)*Z$21*Z$22</f>
        <v>7.796151948068125</v>
      </c>
      <c r="AB24" s="102">
        <v>1</v>
      </c>
      <c r="AC24" s="205">
        <f>(AC$16-AB24+1)*AB$21*AB$22</f>
        <v>19.052842281592685</v>
      </c>
      <c r="AD24" s="133">
        <v>2</v>
      </c>
      <c r="AE24" s="205">
        <f>(AE$16-AD24+1)*AD$21*AD$22</f>
        <v>12.495831943672322</v>
      </c>
      <c r="AF24" s="102">
        <v>1</v>
      </c>
      <c r="AG24" s="205">
        <f>(AG$16-AF24+1)*AF$21*AF$22</f>
        <v>16.913910212250286</v>
      </c>
      <c r="AH24" s="107">
        <v>1</v>
      </c>
      <c r="AI24" s="156">
        <f>($AI$16-AH24+1)*AH$21*AH$22</f>
        <v>2.7256808892482094</v>
      </c>
      <c r="AJ24" s="102">
        <v>1</v>
      </c>
      <c r="AK24" s="156">
        <f>($AK$16-AJ24+1)*AJ$21*AJ$22</f>
        <v>2.7256808892482094</v>
      </c>
      <c r="AL24" s="151">
        <v>3</v>
      </c>
      <c r="AM24" s="156">
        <f>($AM$16-AL24+1)*AL$21*AL$22</f>
        <v>1.4286609467713793</v>
      </c>
      <c r="AN24" s="102">
        <v>1</v>
      </c>
      <c r="AO24" s="156">
        <f>($AO$16-AN24+1)*AN$21*AN$22</f>
        <v>2.1805447113985674</v>
      </c>
      <c r="AP24" s="133">
        <v>2</v>
      </c>
      <c r="AQ24" s="156">
        <f>($AQ$16-AP24+1)*AP$21*AP$22</f>
        <v>1.6354085335489255</v>
      </c>
      <c r="AR24" s="177">
        <v>3</v>
      </c>
      <c r="AS24" s="134">
        <f>($AS$16-AR24+1)*AR$21*AR$22</f>
        <v>4.8</v>
      </c>
      <c r="AT24" s="178">
        <v>5</v>
      </c>
      <c r="AU24" s="134">
        <f>($AU$16-AT24+1)*AT$21*AT$22</f>
        <v>2.857321893542759</v>
      </c>
      <c r="AV24" s="107">
        <v>1</v>
      </c>
      <c r="AW24" s="180">
        <f aca="true" t="shared" si="3" ref="AW24:AW31">($AW$16-AV24+1)*AV$21*AV$22</f>
        <v>16.799999999999997</v>
      </c>
      <c r="AX24" s="151">
        <v>3</v>
      </c>
      <c r="AY24" s="134">
        <f>($AY$16-AX24+1)*AX$21*AX$22</f>
        <v>12.58474343899144</v>
      </c>
      <c r="AZ24" s="102">
        <v>1</v>
      </c>
      <c r="BA24" s="180">
        <f aca="true" t="shared" si="4" ref="BA24:BA31">($BA$16-AZ24+1)*AZ$21*AZ$22</f>
        <v>14.520857814220893</v>
      </c>
      <c r="BB24" s="178">
        <v>5</v>
      </c>
      <c r="BC24" s="180">
        <f aca="true" t="shared" si="5" ref="BC24:BC32">($BC$16-BB24+1)*BB$21*BB$22</f>
        <v>16.630957858612323</v>
      </c>
      <c r="BD24" s="133">
        <v>2</v>
      </c>
      <c r="BE24" s="180">
        <f aca="true" t="shared" si="6" ref="BE24:BE31">($BE$16-BD24+1)*BD$21*BD$22</f>
        <v>13.97006939026243</v>
      </c>
      <c r="BF24" s="151">
        <v>3</v>
      </c>
      <c r="BG24" s="170">
        <f aca="true" t="shared" si="7" ref="BG24:BG31">($BG$16-BF24+1)*BF$21*BF$22</f>
        <v>12.972207290957972</v>
      </c>
      <c r="BH24" s="182">
        <v>2</v>
      </c>
      <c r="BI24" s="134">
        <f aca="true" t="shared" si="8" ref="BI24:BI29">($BI$16-BH24+1)*BH$21*BH$22</f>
        <v>15.11022800170398</v>
      </c>
      <c r="BJ24" s="107">
        <v>1</v>
      </c>
      <c r="BK24" s="170">
        <f>($BK$16-BJ24+1)*BJ$21*BJ$22</f>
        <v>5.999999999999998</v>
      </c>
      <c r="BL24" s="107">
        <v>1</v>
      </c>
      <c r="BM24" s="170">
        <f>($BM$16-BL24+1)*BL$21*BL$22</f>
        <v>19.543806839483324</v>
      </c>
      <c r="BN24" s="209">
        <v>3</v>
      </c>
      <c r="BO24" s="170">
        <v>6.986</v>
      </c>
      <c r="BP24" s="206">
        <f aca="true" t="shared" si="9" ref="BP24:BP44">SUM(E24,G24,I24,K24,M24,O24,Q24,S24,U24,W24,Y24,AA24,AC24,AE24,AG24,AI24,AK24,AM24,AO24,AQ24,AS24)+SUM(AU24,AW24,AY24,BA24,BC24,BE24,BG24,BI24)+SUM(BK24,BM24,BO24)</f>
        <v>289.76742474028816</v>
      </c>
      <c r="BQ24" s="212" t="s">
        <v>45</v>
      </c>
      <c r="BR24" s="66" t="s">
        <v>3</v>
      </c>
      <c r="BS24" s="184"/>
      <c r="CF24" s="158"/>
    </row>
    <row r="25" spans="1:71" s="40" customFormat="1" ht="12.75">
      <c r="A25" s="34">
        <v>2</v>
      </c>
      <c r="B25" s="5" t="s">
        <v>33</v>
      </c>
      <c r="C25" s="78" t="s">
        <v>52</v>
      </c>
      <c r="D25" s="138">
        <v>3</v>
      </c>
      <c r="E25" s="53">
        <f>($E$16-D25+1)*D$21*D$22</f>
        <v>1.3736570910639982</v>
      </c>
      <c r="F25" s="195" t="s">
        <v>106</v>
      </c>
      <c r="G25" s="46">
        <v>15.317245</v>
      </c>
      <c r="H25" s="83">
        <v>1</v>
      </c>
      <c r="I25" s="53">
        <f>($I$16-H25+1)*H$21*H$22</f>
        <v>3.877982442057391</v>
      </c>
      <c r="J25" s="35"/>
      <c r="L25" s="138">
        <v>3</v>
      </c>
      <c r="M25" s="53">
        <f>(M$16-L25+1)*L$21*L$22</f>
        <v>7.694891760045135</v>
      </c>
      <c r="N25" s="139">
        <v>3</v>
      </c>
      <c r="O25" s="53">
        <f t="shared" si="0"/>
        <v>7.694891760045135</v>
      </c>
      <c r="P25" s="87">
        <v>7</v>
      </c>
      <c r="Q25" s="53">
        <f t="shared" si="1"/>
        <v>1.5389783520090272</v>
      </c>
      <c r="R25" s="139">
        <v>3</v>
      </c>
      <c r="S25" s="53">
        <f t="shared" si="2"/>
        <v>7.694891760045135</v>
      </c>
      <c r="T25" s="138">
        <v>3</v>
      </c>
      <c r="U25" s="111">
        <f>(U$16-T25+1)*T$21*T$22</f>
        <v>4.762203155904598</v>
      </c>
      <c r="V25" s="27">
        <v>2</v>
      </c>
      <c r="W25" s="111">
        <f>(W$16-V25+1)*V$21*V$22</f>
        <v>8.339925339634934</v>
      </c>
      <c r="X25" s="27">
        <v>2</v>
      </c>
      <c r="Y25" s="111">
        <f>(Y$16-X25+1)*X$21*X$22</f>
        <v>4.877217925692701</v>
      </c>
      <c r="Z25" s="27">
        <v>2</v>
      </c>
      <c r="AA25" s="111">
        <f>(AA$16-Z25+1)*Z$21*Z$22</f>
        <v>6.49679329005677</v>
      </c>
      <c r="AB25" s="5" t="s">
        <v>65</v>
      </c>
      <c r="AC25" s="53">
        <f>AB$21*AB$22*3</f>
        <v>9.526421140796344</v>
      </c>
      <c r="AD25" s="82">
        <v>1</v>
      </c>
      <c r="AE25" s="111">
        <f>(AE$16-AD25+1)*AD$21*AD$22</f>
        <v>14.994998332406785</v>
      </c>
      <c r="AF25" s="27">
        <v>2</v>
      </c>
      <c r="AG25" s="111">
        <f>(AG$16-AF25+1)*AF$21*AF$22</f>
        <v>14.09492517687524</v>
      </c>
      <c r="AH25" s="35"/>
      <c r="AI25" s="53"/>
      <c r="AJ25" s="5"/>
      <c r="AK25" s="53"/>
      <c r="AL25" s="5"/>
      <c r="AM25" s="53"/>
      <c r="AN25" s="5"/>
      <c r="AO25" s="53"/>
      <c r="AP25" s="5"/>
      <c r="AQ25" s="53"/>
      <c r="AR25" s="83">
        <v>1</v>
      </c>
      <c r="AS25" s="53">
        <f>($AS$16-AR25+1)*AR$21*AR$22</f>
        <v>6</v>
      </c>
      <c r="AT25" s="82">
        <v>1</v>
      </c>
      <c r="AU25" s="53">
        <f>($AU$16-AT25+1)*AT$21*AT$22</f>
        <v>4.762203155904599</v>
      </c>
      <c r="AV25" s="34">
        <v>9</v>
      </c>
      <c r="AW25" s="84">
        <f t="shared" si="3"/>
        <v>7.199999999999998</v>
      </c>
      <c r="AX25" s="82">
        <v>1</v>
      </c>
      <c r="AY25" s="53">
        <f>($AY$16-AX25+1)*AX$21*AX$22</f>
        <v>14.520857814220893</v>
      </c>
      <c r="AZ25" s="15">
        <v>4</v>
      </c>
      <c r="BA25" s="84">
        <f t="shared" si="4"/>
        <v>11.616686251376713</v>
      </c>
      <c r="BB25" s="15">
        <v>6</v>
      </c>
      <c r="BC25" s="84">
        <f t="shared" si="5"/>
        <v>15.119052598738476</v>
      </c>
      <c r="BD25" s="82">
        <v>1</v>
      </c>
      <c r="BE25" s="84">
        <f t="shared" si="6"/>
        <v>14.96793148956689</v>
      </c>
      <c r="BF25" s="82">
        <v>1</v>
      </c>
      <c r="BG25" s="46">
        <f t="shared" si="7"/>
        <v>14.96793148956689</v>
      </c>
      <c r="BH25" s="83">
        <v>1</v>
      </c>
      <c r="BI25" s="53">
        <f t="shared" si="8"/>
        <v>16.483885092767977</v>
      </c>
      <c r="BJ25" s="34"/>
      <c r="BK25" s="46"/>
      <c r="BL25" s="34"/>
      <c r="BM25" s="46"/>
      <c r="BN25" s="34"/>
      <c r="BO25" s="155"/>
      <c r="BP25" s="137">
        <f t="shared" si="9"/>
        <v>213.92357041877563</v>
      </c>
      <c r="BQ25" s="211" t="s">
        <v>46</v>
      </c>
      <c r="BR25" s="35" t="s">
        <v>33</v>
      </c>
      <c r="BS25" s="35"/>
    </row>
    <row r="26" spans="1:71" s="40" customFormat="1" ht="12.75">
      <c r="A26" s="34">
        <v>3</v>
      </c>
      <c r="B26" s="5" t="s">
        <v>4</v>
      </c>
      <c r="C26" s="78" t="s">
        <v>52</v>
      </c>
      <c r="D26" s="33">
        <v>2</v>
      </c>
      <c r="E26" s="53">
        <f>($E$16-D26+1)*D$21*D$22</f>
        <v>2.7473141821279965</v>
      </c>
      <c r="F26" s="195" t="s">
        <v>106</v>
      </c>
      <c r="G26" s="46">
        <v>15.317245</v>
      </c>
      <c r="H26" s="33"/>
      <c r="I26" s="53"/>
      <c r="J26" s="83">
        <v>1</v>
      </c>
      <c r="K26" s="84">
        <f>($K$16-J26+1)*J$21*J$22</f>
        <v>2.4099586202958103</v>
      </c>
      <c r="L26" s="153">
        <v>6</v>
      </c>
      <c r="M26" s="53">
        <f>(M$16-L26+1)*L$21*L$22</f>
        <v>3.0779567040180544</v>
      </c>
      <c r="N26" s="82">
        <v>1</v>
      </c>
      <c r="O26" s="53">
        <f t="shared" si="0"/>
        <v>10.772848464063191</v>
      </c>
      <c r="P26" s="82">
        <v>1</v>
      </c>
      <c r="Q26" s="53">
        <f t="shared" si="1"/>
        <v>10.772848464063191</v>
      </c>
      <c r="R26" s="27">
        <v>2</v>
      </c>
      <c r="S26" s="53">
        <f t="shared" si="2"/>
        <v>9.233870112054163</v>
      </c>
      <c r="T26" s="83"/>
      <c r="U26" s="53"/>
      <c r="V26" s="139"/>
      <c r="W26" s="53"/>
      <c r="X26" s="93"/>
      <c r="Y26" s="53"/>
      <c r="Z26" s="82"/>
      <c r="AA26" s="53"/>
      <c r="AB26" s="139"/>
      <c r="AC26" s="53"/>
      <c r="AD26" s="93"/>
      <c r="AE26" s="53"/>
      <c r="AF26" s="93"/>
      <c r="AG26" s="53"/>
      <c r="AH26" s="83"/>
      <c r="AI26" s="118"/>
      <c r="AJ26" s="27"/>
      <c r="AK26" s="118"/>
      <c r="AL26" s="5"/>
      <c r="AM26" s="53"/>
      <c r="AN26" s="5"/>
      <c r="AO26" s="53"/>
      <c r="AP26" s="5"/>
      <c r="AQ26" s="53"/>
      <c r="AR26" s="34">
        <v>4</v>
      </c>
      <c r="AS26" s="53">
        <f>($AS$16-AR26+1)*AR$21*AR$22</f>
        <v>4.2</v>
      </c>
      <c r="AT26" s="27">
        <v>2</v>
      </c>
      <c r="AU26" s="53">
        <f>($AU$16-AT26+1)*AT$21*AT$22</f>
        <v>4.285982840314139</v>
      </c>
      <c r="AV26" s="138">
        <v>3</v>
      </c>
      <c r="AW26" s="84">
        <f t="shared" si="3"/>
        <v>14.399999999999997</v>
      </c>
      <c r="AX26" s="27">
        <v>2</v>
      </c>
      <c r="AY26" s="53">
        <f>($AY$16-AX26+1)*AX$21*AX$22</f>
        <v>13.552800626606166</v>
      </c>
      <c r="AZ26" s="27">
        <v>2</v>
      </c>
      <c r="BA26" s="84">
        <f t="shared" si="4"/>
        <v>13.552800626606166</v>
      </c>
      <c r="BB26" s="15">
        <v>4</v>
      </c>
      <c r="BC26" s="53">
        <f t="shared" si="5"/>
        <v>18.142863118486172</v>
      </c>
      <c r="BD26" s="15">
        <v>6</v>
      </c>
      <c r="BE26" s="84">
        <f t="shared" si="6"/>
        <v>9.978620993044593</v>
      </c>
      <c r="BF26" s="15">
        <v>4</v>
      </c>
      <c r="BG26" s="46">
        <f t="shared" si="7"/>
        <v>11.974345191653512</v>
      </c>
      <c r="BH26" s="34">
        <v>4</v>
      </c>
      <c r="BI26" s="46">
        <f t="shared" si="8"/>
        <v>12.362913819575985</v>
      </c>
      <c r="BJ26" s="207">
        <v>3</v>
      </c>
      <c r="BK26" s="46">
        <f>($BK$16-BJ26+1)*BJ$21*BJ$22</f>
        <v>4.799999999999999</v>
      </c>
      <c r="BL26" s="33">
        <v>2</v>
      </c>
      <c r="BM26" s="53">
        <f>($BM$16-BL26+1)*BL$21*BL$22</f>
        <v>16.28650569956944</v>
      </c>
      <c r="BN26" s="33">
        <v>2</v>
      </c>
      <c r="BO26" s="155">
        <v>12.89</v>
      </c>
      <c r="BP26" s="137">
        <f t="shared" si="9"/>
        <v>190.75887446247856</v>
      </c>
      <c r="BQ26" s="171" t="s">
        <v>47</v>
      </c>
      <c r="BR26" s="35" t="s">
        <v>4</v>
      </c>
      <c r="BS26" s="35"/>
    </row>
    <row r="27" spans="1:71" s="40" customFormat="1" ht="12.75">
      <c r="A27" s="34">
        <v>4</v>
      </c>
      <c r="B27" s="5" t="s">
        <v>16</v>
      </c>
      <c r="C27" s="78" t="s">
        <v>52</v>
      </c>
      <c r="D27" s="34"/>
      <c r="E27" s="53"/>
      <c r="F27" s="34">
        <v>4</v>
      </c>
      <c r="G27" s="53">
        <f>($G$16-F27+1)*F$21*F$22</f>
        <v>11.13981320067067</v>
      </c>
      <c r="H27" s="83"/>
      <c r="I27" s="53"/>
      <c r="J27" s="33">
        <v>2</v>
      </c>
      <c r="K27" s="84">
        <f>($K$16-J27+1)*J$21*J$22</f>
        <v>1.8074689652218576</v>
      </c>
      <c r="L27" s="54"/>
      <c r="M27" s="53"/>
      <c r="N27" s="85"/>
      <c r="O27" s="53"/>
      <c r="P27" s="85"/>
      <c r="Q27" s="53"/>
      <c r="R27" s="85"/>
      <c r="S27" s="53"/>
      <c r="T27" s="33">
        <v>2</v>
      </c>
      <c r="U27" s="111">
        <f>(U$16-T27+1)*T$21*T$22</f>
        <v>5.952753944880747</v>
      </c>
      <c r="V27" s="5" t="s">
        <v>65</v>
      </c>
      <c r="W27" s="53">
        <f>V$21*V$22*4</f>
        <v>6.671940271707947</v>
      </c>
      <c r="X27" s="87">
        <v>4</v>
      </c>
      <c r="Y27" s="111">
        <f>(Y$16-X27+1)*X$21*X$22</f>
        <v>2.926330755415621</v>
      </c>
      <c r="Z27" s="139">
        <v>3</v>
      </c>
      <c r="AA27" s="111">
        <f>(AA$16-Z27+1)*Z$21*Z$22</f>
        <v>5.197434632045416</v>
      </c>
      <c r="AB27" s="27">
        <v>2</v>
      </c>
      <c r="AC27" s="111">
        <f>(AC$16-AB27+1)*AB$21*AB$22</f>
        <v>15.877368567993905</v>
      </c>
      <c r="AD27" s="87">
        <v>4</v>
      </c>
      <c r="AE27" s="111">
        <f>(AE$16-AD27+1)*AD$21*AD$22</f>
        <v>7.497499166203393</v>
      </c>
      <c r="AF27" s="87">
        <v>4</v>
      </c>
      <c r="AG27" s="118">
        <f>(AG$16-AF27+1)*AF$21*AF$22</f>
        <v>8.456955106125143</v>
      </c>
      <c r="AH27" s="138">
        <v>3</v>
      </c>
      <c r="AI27" s="118">
        <f>($AI$16-AH27+1)*AH$21*AH$22</f>
        <v>1.6354085335489255</v>
      </c>
      <c r="AJ27" s="27">
        <v>2</v>
      </c>
      <c r="AK27" s="118">
        <f>($AK$16-AJ27+1)*AJ$21*AJ$22</f>
        <v>2.1805447113985674</v>
      </c>
      <c r="AL27" s="27">
        <v>2</v>
      </c>
      <c r="AM27" s="118">
        <f>($AM$16-AL27+1)*AL$21*AL$22</f>
        <v>1.9048812623618392</v>
      </c>
      <c r="AN27" s="27">
        <v>2</v>
      </c>
      <c r="AO27" s="118">
        <f>($AO$16-AN27+1)*AN$21*AN$22</f>
        <v>1.6354085335489255</v>
      </c>
      <c r="AP27" s="82">
        <v>1</v>
      </c>
      <c r="AQ27" s="118">
        <f>($AQ$16-AP27+1)*AP$21*AP$22</f>
        <v>2.1805447113985674</v>
      </c>
      <c r="AR27" s="92"/>
      <c r="AS27" s="84"/>
      <c r="AT27" s="93"/>
      <c r="AU27" s="84"/>
      <c r="AV27" s="34">
        <v>7</v>
      </c>
      <c r="AW27" s="84">
        <f>($AW$16-AV27+1)*AV$21*AV$22</f>
        <v>9.599999999999998</v>
      </c>
      <c r="AX27" s="15">
        <v>4</v>
      </c>
      <c r="AY27" s="53">
        <f>($AY$16-AX27+1)*AX$21*AX$22</f>
        <v>11.616686251376713</v>
      </c>
      <c r="AZ27" s="15">
        <v>7</v>
      </c>
      <c r="BA27" s="84">
        <f>($BA$16-AZ27+1)*AZ$21*AZ$22</f>
        <v>8.712514688532535</v>
      </c>
      <c r="BB27" s="139">
        <v>3</v>
      </c>
      <c r="BC27" s="84">
        <f>($BC$16-BB27+1)*BB$21*BB$22</f>
        <v>19.654768378360018</v>
      </c>
      <c r="BD27" s="15">
        <v>7</v>
      </c>
      <c r="BE27" s="84">
        <f>($BE$16-BD27+1)*BD$21*BD$22</f>
        <v>8.980758893740134</v>
      </c>
      <c r="BF27" s="15">
        <v>6</v>
      </c>
      <c r="BG27" s="46">
        <f>($BG$16-BF27+1)*BF$21*BF$22</f>
        <v>9.978620993044593</v>
      </c>
      <c r="BH27" s="201">
        <v>5</v>
      </c>
      <c r="BI27" s="53">
        <f t="shared" si="8"/>
        <v>10.989256728511986</v>
      </c>
      <c r="BJ27" s="92" t="s">
        <v>65</v>
      </c>
      <c r="BK27" s="53">
        <f>BJ$21*BJ$22</f>
        <v>0.5999999999999999</v>
      </c>
      <c r="BL27" s="92"/>
      <c r="BM27" s="53"/>
      <c r="BN27" s="34"/>
      <c r="BO27" s="148"/>
      <c r="BP27" s="137">
        <f t="shared" si="9"/>
        <v>155.1969582960875</v>
      </c>
      <c r="BQ27" s="68">
        <v>4</v>
      </c>
      <c r="BR27" s="35" t="s">
        <v>16</v>
      </c>
      <c r="BS27" s="35"/>
    </row>
    <row r="28" spans="1:86" s="40" customFormat="1" ht="12.75">
      <c r="A28" s="48">
        <v>5</v>
      </c>
      <c r="B28" s="7" t="s">
        <v>19</v>
      </c>
      <c r="C28" s="80" t="s">
        <v>52</v>
      </c>
      <c r="D28" s="48"/>
      <c r="E28" s="9"/>
      <c r="F28" s="36"/>
      <c r="G28" s="50"/>
      <c r="H28" s="48"/>
      <c r="I28" s="9"/>
      <c r="J28" s="36"/>
      <c r="K28" s="8"/>
      <c r="L28" s="174">
        <v>4</v>
      </c>
      <c r="M28" s="9">
        <f>(M$16-L28+1)*L$21*L$22</f>
        <v>6.155913408036109</v>
      </c>
      <c r="N28" s="101">
        <v>6</v>
      </c>
      <c r="O28" s="9">
        <f t="shared" si="0"/>
        <v>3.0779567040180544</v>
      </c>
      <c r="P28" s="141">
        <v>3</v>
      </c>
      <c r="Q28" s="9">
        <f t="shared" si="1"/>
        <v>7.694891760045135</v>
      </c>
      <c r="R28" s="101">
        <v>4</v>
      </c>
      <c r="S28" s="9">
        <f t="shared" si="2"/>
        <v>6.155913408036109</v>
      </c>
      <c r="T28" s="191">
        <v>4</v>
      </c>
      <c r="U28" s="193">
        <f>(U$16-T28+1)*T$21*T$22</f>
        <v>3.5716523669284483</v>
      </c>
      <c r="V28" s="7" t="s">
        <v>65</v>
      </c>
      <c r="W28" s="9">
        <f>V$21*V$22*4</f>
        <v>6.671940271707947</v>
      </c>
      <c r="X28" s="141">
        <v>3</v>
      </c>
      <c r="Y28" s="193">
        <f>(Y$16-X28+1)*X$21*X$22</f>
        <v>3.901774340554161</v>
      </c>
      <c r="Z28" s="179">
        <v>4</v>
      </c>
      <c r="AA28" s="193">
        <f>(AA$16-Z28+1)*Z$21*Z$22</f>
        <v>3.8980759740340627</v>
      </c>
      <c r="AB28" s="141">
        <v>3</v>
      </c>
      <c r="AC28" s="193">
        <f>(AC$16-AB28+1)*AB$21*AB$22</f>
        <v>12.701894854395125</v>
      </c>
      <c r="AD28" s="141">
        <v>3</v>
      </c>
      <c r="AE28" s="193">
        <f>(AE$16-AD28+1)*AD$21*AD$22</f>
        <v>9.996665554937858</v>
      </c>
      <c r="AF28" s="141">
        <v>3</v>
      </c>
      <c r="AG28" s="193">
        <f>(AG$16-AF28+1)*AF$21*AF$22</f>
        <v>11.275940141500191</v>
      </c>
      <c r="AH28" s="36"/>
      <c r="AI28" s="8"/>
      <c r="AJ28" s="7"/>
      <c r="AK28" s="8"/>
      <c r="AL28" s="7"/>
      <c r="AM28" s="8"/>
      <c r="AN28" s="7"/>
      <c r="AO28" s="8"/>
      <c r="AP28" s="7"/>
      <c r="AQ28" s="8"/>
      <c r="AR28" s="105"/>
      <c r="AS28" s="9"/>
      <c r="AT28" s="108"/>
      <c r="AU28" s="9"/>
      <c r="AV28" s="48">
        <v>6</v>
      </c>
      <c r="AW28" s="86">
        <f t="shared" si="3"/>
        <v>10.799999999999997</v>
      </c>
      <c r="AX28" s="179" t="s">
        <v>99</v>
      </c>
      <c r="AY28" s="9">
        <v>0</v>
      </c>
      <c r="AZ28" s="16">
        <v>8</v>
      </c>
      <c r="BA28" s="86">
        <f t="shared" si="4"/>
        <v>7.744457500917809</v>
      </c>
      <c r="BB28" s="16">
        <v>9</v>
      </c>
      <c r="BC28" s="86">
        <f t="shared" si="5"/>
        <v>10.583336819116933</v>
      </c>
      <c r="BD28" s="16">
        <v>11</v>
      </c>
      <c r="BE28" s="86">
        <f t="shared" si="6"/>
        <v>4.989310496522297</v>
      </c>
      <c r="BF28" s="16">
        <v>9</v>
      </c>
      <c r="BG28" s="49">
        <f t="shared" si="7"/>
        <v>6.985034695131215</v>
      </c>
      <c r="BH28" s="141">
        <v>3</v>
      </c>
      <c r="BI28" s="9">
        <f t="shared" si="8"/>
        <v>13.736570910639983</v>
      </c>
      <c r="BJ28" s="106"/>
      <c r="BK28" s="49"/>
      <c r="BL28" s="141">
        <v>3</v>
      </c>
      <c r="BM28" s="9">
        <f>($BM$16-BL28+1)*BL$21*BL$22</f>
        <v>13.02920455965555</v>
      </c>
      <c r="BN28" s="48">
        <v>4</v>
      </c>
      <c r="BO28" s="190">
        <v>2.831</v>
      </c>
      <c r="BP28" s="136">
        <f t="shared" si="9"/>
        <v>145.801533766177</v>
      </c>
      <c r="BQ28" s="188">
        <v>5</v>
      </c>
      <c r="BR28" s="150" t="s">
        <v>19</v>
      </c>
      <c r="BS28" s="35"/>
      <c r="CG28" s="159"/>
      <c r="CH28" s="160"/>
    </row>
    <row r="29" spans="1:86" s="40" customFormat="1" ht="12.75">
      <c r="A29" s="34">
        <v>6</v>
      </c>
      <c r="B29" s="5" t="s">
        <v>10</v>
      </c>
      <c r="C29" s="78" t="s">
        <v>52</v>
      </c>
      <c r="D29" s="54"/>
      <c r="E29" s="53"/>
      <c r="F29" s="34"/>
      <c r="G29" s="53"/>
      <c r="H29" s="83"/>
      <c r="I29" s="53"/>
      <c r="J29" s="138">
        <v>3</v>
      </c>
      <c r="K29" s="53">
        <f>($K$16-J29+1)*J$21*J$22</f>
        <v>1.2049793101479052</v>
      </c>
      <c r="L29" s="33">
        <v>2</v>
      </c>
      <c r="M29" s="53">
        <f>(M$16-L29+1)*L$21*L$22</f>
        <v>9.233870112054163</v>
      </c>
      <c r="N29" s="93">
        <v>5</v>
      </c>
      <c r="O29" s="53">
        <f t="shared" si="0"/>
        <v>4.616935056027081</v>
      </c>
      <c r="P29" s="27">
        <v>2</v>
      </c>
      <c r="Q29" s="53">
        <f t="shared" si="1"/>
        <v>9.233870112054163</v>
      </c>
      <c r="R29" s="93">
        <v>5</v>
      </c>
      <c r="S29" s="53">
        <f t="shared" si="2"/>
        <v>4.616935056027081</v>
      </c>
      <c r="T29" s="89"/>
      <c r="U29" s="53"/>
      <c r="V29" s="15"/>
      <c r="W29" s="220"/>
      <c r="X29" s="221"/>
      <c r="Y29" s="220"/>
      <c r="Z29" s="222"/>
      <c r="AA29" s="220"/>
      <c r="AB29" s="223"/>
      <c r="AC29" s="192"/>
      <c r="AD29" s="5"/>
      <c r="AE29" s="53"/>
      <c r="AF29" s="5"/>
      <c r="AG29" s="53"/>
      <c r="AH29" s="54"/>
      <c r="AI29" s="53"/>
      <c r="AJ29" s="85"/>
      <c r="AK29" s="53"/>
      <c r="AL29" s="85"/>
      <c r="AM29" s="53"/>
      <c r="AN29" s="85"/>
      <c r="AO29" s="53"/>
      <c r="AP29" s="85"/>
      <c r="AQ29" s="53"/>
      <c r="AR29" s="153">
        <v>5</v>
      </c>
      <c r="AS29" s="53">
        <f>($AS$16-AR29+1)*AR$21*AR$22</f>
        <v>3.5999999999999996</v>
      </c>
      <c r="AT29" s="139">
        <v>3</v>
      </c>
      <c r="AU29" s="53">
        <f>($AU$16-AT29+1)*AT$21*AT$22</f>
        <v>3.809762524723679</v>
      </c>
      <c r="AV29" s="33">
        <v>2</v>
      </c>
      <c r="AW29" s="84">
        <f t="shared" si="3"/>
        <v>15.599999999999996</v>
      </c>
      <c r="AX29" s="87" t="s">
        <v>99</v>
      </c>
      <c r="AY29" s="53">
        <v>0</v>
      </c>
      <c r="AZ29" s="139">
        <v>3</v>
      </c>
      <c r="BA29" s="84">
        <f t="shared" si="4"/>
        <v>12.58474343899144</v>
      </c>
      <c r="BB29" s="15">
        <v>7</v>
      </c>
      <c r="BC29" s="84">
        <f t="shared" si="5"/>
        <v>13.607147338864628</v>
      </c>
      <c r="BD29" s="15">
        <v>4</v>
      </c>
      <c r="BE29" s="84">
        <f t="shared" si="6"/>
        <v>11.974345191653512</v>
      </c>
      <c r="BF29" s="27">
        <v>2</v>
      </c>
      <c r="BG29" s="46">
        <f t="shared" si="7"/>
        <v>13.97006939026243</v>
      </c>
      <c r="BH29" s="34">
        <v>6</v>
      </c>
      <c r="BI29" s="53">
        <f t="shared" si="8"/>
        <v>9.615599637447987</v>
      </c>
      <c r="BJ29" s="33">
        <v>2</v>
      </c>
      <c r="BK29" s="46">
        <f>($BK$16-BJ29+1)*BJ$21*BJ$22</f>
        <v>5.399999999999999</v>
      </c>
      <c r="BL29" s="92" t="s">
        <v>65</v>
      </c>
      <c r="BM29" s="53">
        <f>BL$21*BL$22</f>
        <v>3.2573011399138876</v>
      </c>
      <c r="BN29" s="126"/>
      <c r="BO29" s="46"/>
      <c r="BP29" s="137">
        <f t="shared" si="9"/>
        <v>122.32555830816794</v>
      </c>
      <c r="BQ29" s="68">
        <v>6</v>
      </c>
      <c r="BR29" s="35" t="s">
        <v>10</v>
      </c>
      <c r="BS29" s="35"/>
      <c r="CG29" s="159"/>
      <c r="CH29" s="160"/>
    </row>
    <row r="30" spans="1:71" s="40" customFormat="1" ht="12.75">
      <c r="A30" s="34">
        <v>7</v>
      </c>
      <c r="B30" s="5" t="s">
        <v>14</v>
      </c>
      <c r="C30" s="79" t="s">
        <v>62</v>
      </c>
      <c r="D30" s="138"/>
      <c r="E30" s="53"/>
      <c r="F30" s="34">
        <v>6</v>
      </c>
      <c r="G30" s="53">
        <f>($G$16-F30+1)*F$21*F$22</f>
        <v>5.569906600335335</v>
      </c>
      <c r="H30" s="34"/>
      <c r="I30" s="46"/>
      <c r="J30" s="92"/>
      <c r="K30" s="84"/>
      <c r="L30" s="54"/>
      <c r="M30" s="53"/>
      <c r="N30" s="85"/>
      <c r="O30" s="53"/>
      <c r="P30" s="85"/>
      <c r="Q30" s="53"/>
      <c r="R30" s="85"/>
      <c r="S30" s="46"/>
      <c r="T30" s="138"/>
      <c r="U30" s="84"/>
      <c r="V30" s="93"/>
      <c r="W30" s="84"/>
      <c r="X30" s="93"/>
      <c r="Y30" s="53"/>
      <c r="Z30" s="139"/>
      <c r="AA30" s="84"/>
      <c r="AB30" s="93"/>
      <c r="AC30" s="84"/>
      <c r="AD30" s="93"/>
      <c r="AE30" s="53"/>
      <c r="AF30" s="93"/>
      <c r="AG30" s="53"/>
      <c r="AH30" s="138"/>
      <c r="AI30" s="53"/>
      <c r="AJ30" s="27"/>
      <c r="AK30" s="53"/>
      <c r="AL30" s="15"/>
      <c r="AM30" s="53"/>
      <c r="AN30" s="15"/>
      <c r="AO30" s="53"/>
      <c r="AP30" s="15"/>
      <c r="AQ30" s="53"/>
      <c r="AR30" s="153">
        <v>8</v>
      </c>
      <c r="AS30" s="53">
        <f>($AS$16-AR30+1)*AR$21*AR$22</f>
        <v>1.7999999999999998</v>
      </c>
      <c r="AT30" s="93">
        <v>9</v>
      </c>
      <c r="AU30" s="53">
        <f>($AU$16-AT30+1)*AT$21*AT$22</f>
        <v>0.9524406311809197</v>
      </c>
      <c r="AV30" s="34">
        <v>14</v>
      </c>
      <c r="AW30" s="84">
        <f>($AW$16-AV30+1)*AV$21*AV$22</f>
        <v>1.1999999999999997</v>
      </c>
      <c r="AX30" s="5">
        <v>6</v>
      </c>
      <c r="AY30" s="53">
        <f>($AY$16-AX30+1)*AX$21*AX$22</f>
        <v>9.680571876147262</v>
      </c>
      <c r="AZ30" s="5">
        <v>10</v>
      </c>
      <c r="BA30" s="84">
        <f>($BA$16-AZ30+1)*AZ$21*AZ$22</f>
        <v>5.808343125688356</v>
      </c>
      <c r="BB30" s="82">
        <v>1</v>
      </c>
      <c r="BC30" s="84">
        <f>($BC$16-BB30+1)*BB$21*BB$22</f>
        <v>22.678578898107713</v>
      </c>
      <c r="BD30" s="15">
        <v>8</v>
      </c>
      <c r="BE30" s="84">
        <f>($BE$16-BD30+1)*BD$21*BD$22</f>
        <v>7.982896794435675</v>
      </c>
      <c r="BF30" s="15">
        <v>13</v>
      </c>
      <c r="BG30" s="46">
        <f>($BG$16-BF30+1)*BF$21*BF$22</f>
        <v>2.993586297913378</v>
      </c>
      <c r="BH30" s="34">
        <v>7</v>
      </c>
      <c r="BI30" s="53">
        <f>($BI$16-BH30+1)*BH$21*BH$22</f>
        <v>8.241942546383989</v>
      </c>
      <c r="BJ30" s="83"/>
      <c r="BK30" s="46"/>
      <c r="BL30" s="83"/>
      <c r="BM30" s="46"/>
      <c r="BN30" s="83">
        <v>1</v>
      </c>
      <c r="BO30" s="155">
        <v>30.01</v>
      </c>
      <c r="BP30" s="137">
        <f>SUM(E30,G30,I30,K30,M30,O30,Q30,S30,U30,W30,Y30,AA30,AC30,AE30,AG30,AI30,AK30,AM30,AO30,AQ30,AS30)+SUM(AU30,AW30,AY30,BA30,BC30,BE30,BG30,BI30)+SUM(BK30,BM30,BO30)</f>
        <v>96.91826677019263</v>
      </c>
      <c r="BQ30" s="68">
        <v>7</v>
      </c>
      <c r="BR30" s="35" t="s">
        <v>14</v>
      </c>
      <c r="BS30" s="35"/>
    </row>
    <row r="31" spans="1:71" s="40" customFormat="1" ht="12" customHeight="1">
      <c r="A31" s="34">
        <v>8</v>
      </c>
      <c r="B31" s="5" t="s">
        <v>6</v>
      </c>
      <c r="C31" s="79" t="s">
        <v>53</v>
      </c>
      <c r="F31" s="34"/>
      <c r="G31" s="46"/>
      <c r="H31" s="138"/>
      <c r="I31" s="53"/>
      <c r="J31" s="35"/>
      <c r="L31" s="35" t="s">
        <v>65</v>
      </c>
      <c r="M31" s="53">
        <f>L$21*L$22</f>
        <v>1.5389783520090272</v>
      </c>
      <c r="N31" s="93">
        <v>4</v>
      </c>
      <c r="O31" s="84">
        <f t="shared" si="0"/>
        <v>6.155913408036109</v>
      </c>
      <c r="P31" s="93">
        <v>5</v>
      </c>
      <c r="Q31" s="84">
        <f t="shared" si="1"/>
        <v>4.616935056027081</v>
      </c>
      <c r="R31" s="93">
        <v>7</v>
      </c>
      <c r="S31" s="84">
        <f t="shared" si="2"/>
        <v>1.5389783520090272</v>
      </c>
      <c r="T31" s="33"/>
      <c r="U31" s="118"/>
      <c r="V31" s="82"/>
      <c r="W31" s="118"/>
      <c r="X31" s="139"/>
      <c r="Y31" s="118"/>
      <c r="Z31" s="27"/>
      <c r="AA31" s="118"/>
      <c r="AB31" s="82"/>
      <c r="AC31" s="118"/>
      <c r="AD31" s="139"/>
      <c r="AE31" s="118"/>
      <c r="AF31" s="139"/>
      <c r="AG31" s="118"/>
      <c r="AH31" s="54"/>
      <c r="AI31" s="53"/>
      <c r="AJ31" s="85"/>
      <c r="AK31" s="53"/>
      <c r="AL31" s="85"/>
      <c r="AM31" s="53"/>
      <c r="AN31" s="85"/>
      <c r="AO31" s="53"/>
      <c r="AP31" s="85"/>
      <c r="AQ31" s="53"/>
      <c r="AR31" s="33">
        <v>2</v>
      </c>
      <c r="AS31" s="53">
        <f>($AS$16-AR31+1)*AR$21*AR$22</f>
        <v>5.3999999999999995</v>
      </c>
      <c r="AT31" s="87">
        <v>4</v>
      </c>
      <c r="AU31" s="46">
        <f>($AU$16-AT31+1)*AT$21*AT$22</f>
        <v>3.3335422091332187</v>
      </c>
      <c r="AV31" s="34">
        <v>10</v>
      </c>
      <c r="AW31" s="84">
        <f t="shared" si="3"/>
        <v>5.999999999999998</v>
      </c>
      <c r="AX31" s="87">
        <v>5</v>
      </c>
      <c r="AY31" s="84">
        <f>($AY$16-AX31+1)*AX$21*AX$22</f>
        <v>10.648629063761987</v>
      </c>
      <c r="AZ31" s="15">
        <v>5</v>
      </c>
      <c r="BA31" s="84">
        <f t="shared" si="4"/>
        <v>10.648629063761987</v>
      </c>
      <c r="BB31" s="27">
        <v>2</v>
      </c>
      <c r="BC31" s="84">
        <f t="shared" si="5"/>
        <v>21.166673638233867</v>
      </c>
      <c r="BD31" s="15">
        <v>5</v>
      </c>
      <c r="BE31" s="84">
        <f t="shared" si="6"/>
        <v>10.976483092349053</v>
      </c>
      <c r="BF31" s="15">
        <v>5</v>
      </c>
      <c r="BG31" s="46">
        <f t="shared" si="7"/>
        <v>10.976483092349053</v>
      </c>
      <c r="BH31" s="34"/>
      <c r="BI31" s="53"/>
      <c r="BJ31" s="34">
        <v>5</v>
      </c>
      <c r="BK31" s="46">
        <f>($BK$16-BJ31+1)*BJ$21*BJ$22</f>
        <v>3.599999999999999</v>
      </c>
      <c r="BL31" s="34"/>
      <c r="BM31" s="46"/>
      <c r="BN31" s="126"/>
      <c r="BO31" s="46"/>
      <c r="BP31" s="137">
        <f t="shared" si="9"/>
        <v>96.60124532767041</v>
      </c>
      <c r="BQ31" s="168">
        <v>8</v>
      </c>
      <c r="BR31" s="57" t="s">
        <v>6</v>
      </c>
      <c r="BS31" s="35"/>
    </row>
    <row r="32" spans="1:71" s="116" customFormat="1" ht="12.75">
      <c r="A32" s="34">
        <v>9</v>
      </c>
      <c r="B32" s="5" t="s">
        <v>31</v>
      </c>
      <c r="C32" s="78" t="s">
        <v>52</v>
      </c>
      <c r="D32" s="112"/>
      <c r="E32" s="117"/>
      <c r="F32" s="34">
        <v>5</v>
      </c>
      <c r="G32" s="53">
        <f>($G$16-F32+1)*F$21*F$22</f>
        <v>8.354859900503001</v>
      </c>
      <c r="H32" s="34"/>
      <c r="I32" s="53"/>
      <c r="J32" s="112"/>
      <c r="K32" s="118"/>
      <c r="L32" s="120"/>
      <c r="M32" s="118"/>
      <c r="N32" s="119"/>
      <c r="O32" s="118"/>
      <c r="P32" s="119"/>
      <c r="Q32" s="118"/>
      <c r="R32" s="119"/>
      <c r="S32" s="118"/>
      <c r="T32" s="153">
        <v>5</v>
      </c>
      <c r="U32" s="111">
        <f>(U$16-T32+1)*T$21*T$22</f>
        <v>2.381101577952299</v>
      </c>
      <c r="V32" s="5" t="s">
        <v>65</v>
      </c>
      <c r="W32" s="53">
        <f>V$21*V$22*4</f>
        <v>6.671940271707947</v>
      </c>
      <c r="X32" s="87">
        <v>5</v>
      </c>
      <c r="Y32" s="111">
        <f>(Y$16-X32+1)*X$21*X$22</f>
        <v>1.9508871702770805</v>
      </c>
      <c r="Z32" s="87">
        <v>5</v>
      </c>
      <c r="AA32" s="111">
        <f>(AA$16-Z32+1)*Z$21*Z$22</f>
        <v>2.598717316022708</v>
      </c>
      <c r="AB32" s="5" t="s">
        <v>65</v>
      </c>
      <c r="AC32" s="53">
        <f>AB$21*AB$22*3</f>
        <v>9.526421140796344</v>
      </c>
      <c r="AD32" s="87">
        <v>6</v>
      </c>
      <c r="AE32" s="111">
        <f>(AE$16-AD32+1)*AD$21*AD$22</f>
        <v>2.4991663887344644</v>
      </c>
      <c r="AF32" s="87">
        <v>6</v>
      </c>
      <c r="AG32" s="111">
        <f>(AG$16-AF32+1)*AF$21*AF$22</f>
        <v>2.818985035375048</v>
      </c>
      <c r="AH32" s="153">
        <v>5</v>
      </c>
      <c r="AI32" s="196">
        <f>($AI$16-AH32+1)*AH$21*AH$22</f>
        <v>0.5451361778496419</v>
      </c>
      <c r="AJ32" s="197">
        <v>5</v>
      </c>
      <c r="AK32" s="118">
        <f>($AK$16-AJ32+1)*AJ$21*AJ$22</f>
        <v>0.5451361778496419</v>
      </c>
      <c r="AL32" s="5">
        <v>5</v>
      </c>
      <c r="AM32" s="118">
        <f>($AM$16-AL32+1)*AL$21*AL$22</f>
        <v>0.4762203155904598</v>
      </c>
      <c r="AN32" s="5">
        <v>4</v>
      </c>
      <c r="AO32" s="196">
        <f>($AO$16-AN32+1)*AN$21*AN$22</f>
        <v>0.5451361778496419</v>
      </c>
      <c r="AP32" s="139">
        <v>3</v>
      </c>
      <c r="AQ32" s="196">
        <f>($AQ$16-AP32+1)*AP$21*AP$22</f>
        <v>1.0902723556992837</v>
      </c>
      <c r="AR32" s="153">
        <v>6</v>
      </c>
      <c r="AS32" s="53">
        <f>($AS$16-AR32+1)*AR$21*AR$22</f>
        <v>3</v>
      </c>
      <c r="AT32" s="87">
        <v>7</v>
      </c>
      <c r="AU32" s="53">
        <f>($AU$16-AT32+1)*AT$21*AT$22</f>
        <v>1.9048812623618394</v>
      </c>
      <c r="AV32" s="112">
        <v>12</v>
      </c>
      <c r="AW32" s="84">
        <f aca="true" t="shared" si="10" ref="AW32:AW37">($AW$16-AV32+1)*AV$21*AV$22</f>
        <v>3.599999999999999</v>
      </c>
      <c r="AX32" s="87" t="s">
        <v>99</v>
      </c>
      <c r="AY32" s="53">
        <v>0</v>
      </c>
      <c r="AZ32" s="15">
        <v>12</v>
      </c>
      <c r="BA32" s="84">
        <f aca="true" t="shared" si="11" ref="BA32:BA37">($BA$16-AZ32+1)*AZ$21*AZ$22</f>
        <v>3.8722287504589046</v>
      </c>
      <c r="BB32" s="39">
        <v>11</v>
      </c>
      <c r="BC32" s="84">
        <f t="shared" si="5"/>
        <v>7.559526299369238</v>
      </c>
      <c r="BD32" s="15">
        <v>9</v>
      </c>
      <c r="BE32" s="84">
        <f aca="true" t="shared" si="12" ref="BE32:BE37">($BE$16-BD32+1)*BD$21*BD$22</f>
        <v>6.985034695131215</v>
      </c>
      <c r="BF32" s="15">
        <v>8</v>
      </c>
      <c r="BG32" s="46">
        <f aca="true" t="shared" si="13" ref="BG32:BG37">($BG$16-BF32+1)*BF$21*BF$22</f>
        <v>7.982896794435675</v>
      </c>
      <c r="BH32" s="34"/>
      <c r="BI32" s="53"/>
      <c r="BJ32" s="112">
        <v>7</v>
      </c>
      <c r="BK32" s="46">
        <f>($BK$16-BJ32+1)*BJ$21*BJ$22</f>
        <v>2.3999999999999995</v>
      </c>
      <c r="BL32" s="112">
        <v>4</v>
      </c>
      <c r="BM32" s="53">
        <f>($BM$16-BL32+1)*BL$21*BL$22</f>
        <v>9.771903419741662</v>
      </c>
      <c r="BN32" s="129"/>
      <c r="BO32" s="118"/>
      <c r="BP32" s="137">
        <f t="shared" si="9"/>
        <v>87.0804512277061</v>
      </c>
      <c r="BQ32" s="68">
        <v>9</v>
      </c>
      <c r="BR32" s="5" t="s">
        <v>31</v>
      </c>
      <c r="BS32" s="115"/>
    </row>
    <row r="33" spans="1:86" s="40" customFormat="1" ht="12.75">
      <c r="A33" s="48">
        <v>10</v>
      </c>
      <c r="B33" s="7" t="s">
        <v>13</v>
      </c>
      <c r="C33" s="81" t="s">
        <v>53</v>
      </c>
      <c r="D33" s="48"/>
      <c r="E33" s="9"/>
      <c r="F33" s="48"/>
      <c r="G33" s="49"/>
      <c r="H33" s="48"/>
      <c r="I33" s="8"/>
      <c r="J33" s="48"/>
      <c r="K33" s="9"/>
      <c r="L33" s="105"/>
      <c r="M33" s="9"/>
      <c r="N33" s="108"/>
      <c r="O33" s="9"/>
      <c r="P33" s="108"/>
      <c r="Q33" s="9"/>
      <c r="R33" s="108"/>
      <c r="S33" s="9"/>
      <c r="T33" s="191">
        <v>6</v>
      </c>
      <c r="U33" s="193">
        <f>(U$16-T33+1)*T$21*T$22</f>
        <v>1.1905507889761495</v>
      </c>
      <c r="V33" s="7" t="s">
        <v>65</v>
      </c>
      <c r="W33" s="9">
        <f>V$21*V$22*4</f>
        <v>6.671940271707947</v>
      </c>
      <c r="X33" s="179">
        <v>6</v>
      </c>
      <c r="Y33" s="193">
        <f>(Y$16-X33+1)*X$21*X$22</f>
        <v>0.9754435851385402</v>
      </c>
      <c r="Z33" s="179">
        <v>6</v>
      </c>
      <c r="AA33" s="193">
        <f>(AA$16-Z33+1)*Z$21*Z$22</f>
        <v>1.299358658011354</v>
      </c>
      <c r="AB33" s="7" t="s">
        <v>65</v>
      </c>
      <c r="AC33" s="9">
        <f>AB$21*AB$22*3</f>
        <v>9.526421140796344</v>
      </c>
      <c r="AD33" s="179">
        <v>5</v>
      </c>
      <c r="AE33" s="193">
        <f>(AE$16-AD33+1)*AD$21*AD$22</f>
        <v>4.998332777468929</v>
      </c>
      <c r="AF33" s="179">
        <v>5</v>
      </c>
      <c r="AG33" s="193">
        <f>(AG$16-AF33+1)*AF$21*AF$22</f>
        <v>5.637970070750096</v>
      </c>
      <c r="AH33" s="105"/>
      <c r="AI33" s="9"/>
      <c r="AJ33" s="108"/>
      <c r="AK33" s="9"/>
      <c r="AL33" s="108"/>
      <c r="AM33" s="9"/>
      <c r="AN33" s="108"/>
      <c r="AO33" s="9"/>
      <c r="AP33" s="108"/>
      <c r="AQ33" s="9"/>
      <c r="AR33" s="105"/>
      <c r="AS33" s="9"/>
      <c r="AT33" s="108"/>
      <c r="AU33" s="9"/>
      <c r="AV33" s="48">
        <v>5</v>
      </c>
      <c r="AW33" s="86">
        <f t="shared" si="10"/>
        <v>11.999999999999996</v>
      </c>
      <c r="AX33" s="179" t="s">
        <v>99</v>
      </c>
      <c r="AY33" s="9">
        <v>0</v>
      </c>
      <c r="AZ33" s="16">
        <v>9</v>
      </c>
      <c r="BA33" s="86">
        <f t="shared" si="11"/>
        <v>6.776400313303083</v>
      </c>
      <c r="BB33" s="16">
        <v>14</v>
      </c>
      <c r="BC33" s="86">
        <f>($BC$16-BB33+1)*BB$21*BB$22</f>
        <v>3.023810519747695</v>
      </c>
      <c r="BD33" s="16">
        <v>13</v>
      </c>
      <c r="BE33" s="86">
        <f t="shared" si="12"/>
        <v>2.993586297913378</v>
      </c>
      <c r="BF33" s="16">
        <v>14</v>
      </c>
      <c r="BG33" s="49">
        <f t="shared" si="13"/>
        <v>1.9957241986089187</v>
      </c>
      <c r="BH33" s="105"/>
      <c r="BI33" s="9"/>
      <c r="BJ33" s="48">
        <v>9</v>
      </c>
      <c r="BK33" s="49">
        <f>($BK$16-BJ33+1)*BJ$21*BJ$22</f>
        <v>1.1999999999999997</v>
      </c>
      <c r="BL33" s="48"/>
      <c r="BM33" s="49"/>
      <c r="BN33" s="187"/>
      <c r="BO33" s="9"/>
      <c r="BP33" s="136">
        <f t="shared" si="9"/>
        <v>58.289538622422434</v>
      </c>
      <c r="BQ33" s="69">
        <v>10</v>
      </c>
      <c r="BR33" s="150" t="s">
        <v>13</v>
      </c>
      <c r="BS33" s="35"/>
      <c r="CG33" s="159"/>
      <c r="CH33" s="160"/>
    </row>
    <row r="34" spans="1:71" s="40" customFormat="1" ht="12.75">
      <c r="A34" s="130">
        <v>11</v>
      </c>
      <c r="B34" s="5" t="s">
        <v>12</v>
      </c>
      <c r="C34" s="78" t="s">
        <v>52</v>
      </c>
      <c r="D34" s="35"/>
      <c r="F34" s="35"/>
      <c r="H34" s="35"/>
      <c r="I34" s="47"/>
      <c r="J34" s="35"/>
      <c r="L34" s="35"/>
      <c r="N34" s="5"/>
      <c r="P34" s="5"/>
      <c r="R34" s="5"/>
      <c r="T34" s="138"/>
      <c r="U34" s="111"/>
      <c r="V34" s="139"/>
      <c r="W34" s="111"/>
      <c r="X34" s="27"/>
      <c r="Y34" s="118"/>
      <c r="Z34" s="139"/>
      <c r="AA34" s="111"/>
      <c r="AB34" s="139"/>
      <c r="AC34" s="111"/>
      <c r="AD34" s="27"/>
      <c r="AE34" s="118"/>
      <c r="AF34" s="27"/>
      <c r="AG34" s="118"/>
      <c r="AH34" s="33">
        <v>2</v>
      </c>
      <c r="AI34" s="118">
        <f>($AI$16-AH34+1)*AH$21*AH$22</f>
        <v>2.1805447113985674</v>
      </c>
      <c r="AJ34" s="139">
        <v>3</v>
      </c>
      <c r="AK34" s="118">
        <f>($AK$16-AJ34+1)*AJ$21*AJ$22</f>
        <v>1.6354085335489255</v>
      </c>
      <c r="AL34" s="82">
        <v>1</v>
      </c>
      <c r="AM34" s="118">
        <f>($AM$16-AL34+1)*AL$21*AL$22</f>
        <v>2.381101577952299</v>
      </c>
      <c r="AN34" s="5" t="s">
        <v>64</v>
      </c>
      <c r="AO34" s="175">
        <v>0</v>
      </c>
      <c r="AP34" s="5" t="s">
        <v>64</v>
      </c>
      <c r="AQ34" s="118">
        <v>0</v>
      </c>
      <c r="AR34" s="153">
        <v>7</v>
      </c>
      <c r="AS34" s="53">
        <f>($AS$16-AR34+1)*AR$21*AR$22</f>
        <v>2.4</v>
      </c>
      <c r="AT34" s="87">
        <v>6</v>
      </c>
      <c r="AU34" s="53">
        <f>($AU$16-AT34+1)*AT$21*AT$22</f>
        <v>2.3811015779522995</v>
      </c>
      <c r="AV34" s="34">
        <v>4</v>
      </c>
      <c r="AW34" s="84">
        <f t="shared" si="10"/>
        <v>13.199999999999998</v>
      </c>
      <c r="AX34" s="87" t="s">
        <v>99</v>
      </c>
      <c r="AY34" s="53">
        <v>0</v>
      </c>
      <c r="AZ34" s="200">
        <v>6</v>
      </c>
      <c r="BA34" s="84">
        <f t="shared" si="11"/>
        <v>9.680571876147262</v>
      </c>
      <c r="BB34" s="15">
        <v>10</v>
      </c>
      <c r="BC34" s="84">
        <f>($BC$16-BB34+1)*BB$21*BB$22</f>
        <v>9.071431559243086</v>
      </c>
      <c r="BD34" s="15">
        <v>10</v>
      </c>
      <c r="BE34" s="84">
        <f t="shared" si="12"/>
        <v>5.987172595826756</v>
      </c>
      <c r="BF34" s="15">
        <v>7</v>
      </c>
      <c r="BG34" s="46">
        <f t="shared" si="13"/>
        <v>8.980758893740134</v>
      </c>
      <c r="BH34" s="35"/>
      <c r="BJ34" s="35"/>
      <c r="BK34" s="46"/>
      <c r="BL34" s="35"/>
      <c r="BM34" s="46"/>
      <c r="BN34" s="35"/>
      <c r="BO34" s="147"/>
      <c r="BP34" s="137">
        <f t="shared" si="9"/>
        <v>57.89809132580933</v>
      </c>
      <c r="BQ34" s="68">
        <v>11</v>
      </c>
      <c r="BR34" s="5" t="s">
        <v>12</v>
      </c>
      <c r="BS34" s="35"/>
    </row>
    <row r="35" spans="1:71" s="40" customFormat="1" ht="12.75">
      <c r="A35" s="34">
        <v>12</v>
      </c>
      <c r="B35" s="5" t="s">
        <v>30</v>
      </c>
      <c r="C35" s="78" t="s">
        <v>52</v>
      </c>
      <c r="D35" s="34"/>
      <c r="E35" s="53"/>
      <c r="F35" s="35"/>
      <c r="H35" s="34"/>
      <c r="I35" s="46"/>
      <c r="J35" s="35"/>
      <c r="K35" s="175"/>
      <c r="L35" s="54"/>
      <c r="M35" s="53"/>
      <c r="N35" s="85"/>
      <c r="O35" s="53"/>
      <c r="P35" s="85"/>
      <c r="Q35" s="53"/>
      <c r="R35" s="85"/>
      <c r="S35" s="53"/>
      <c r="T35" s="34"/>
      <c r="U35" s="118"/>
      <c r="V35" s="15"/>
      <c r="W35" s="111"/>
      <c r="X35" s="15"/>
      <c r="Y35" s="118"/>
      <c r="Z35" s="15"/>
      <c r="AA35" s="118"/>
      <c r="AB35" s="15"/>
      <c r="AC35" s="111"/>
      <c r="AD35" s="15"/>
      <c r="AE35" s="118"/>
      <c r="AF35" s="15"/>
      <c r="AG35" s="117"/>
      <c r="AH35" s="35"/>
      <c r="AJ35" s="5"/>
      <c r="AL35" s="5"/>
      <c r="AN35" s="5"/>
      <c r="AP35" s="5"/>
      <c r="AR35" s="92" t="s">
        <v>65</v>
      </c>
      <c r="AS35" s="84">
        <f>AR$21*AR$22*2</f>
        <v>1.2</v>
      </c>
      <c r="AT35" s="15">
        <v>8</v>
      </c>
      <c r="AU35" s="46">
        <f>($AU$16-AT35+1)*AT$21*AT$22</f>
        <v>1.4286609467713796</v>
      </c>
      <c r="AV35" s="34">
        <v>13</v>
      </c>
      <c r="AW35" s="84">
        <f t="shared" si="10"/>
        <v>2.3999999999999995</v>
      </c>
      <c r="AX35" s="15">
        <v>7</v>
      </c>
      <c r="AY35" s="84">
        <f>($AY$16-AX35+1)*AX$21*AX$22</f>
        <v>8.712514688532535</v>
      </c>
      <c r="AZ35" s="15">
        <v>13</v>
      </c>
      <c r="BA35" s="84">
        <f t="shared" si="11"/>
        <v>2.904171562844178</v>
      </c>
      <c r="BB35" s="15">
        <v>12</v>
      </c>
      <c r="BC35" s="84">
        <f>($BC$16-BB35+1)*BB$21*BB$22</f>
        <v>6.04762103949539</v>
      </c>
      <c r="BD35" s="139">
        <v>3</v>
      </c>
      <c r="BE35" s="84">
        <f t="shared" si="12"/>
        <v>12.972207290957972</v>
      </c>
      <c r="BF35" s="15">
        <v>12</v>
      </c>
      <c r="BG35" s="46">
        <f t="shared" si="13"/>
        <v>3.9914483972178374</v>
      </c>
      <c r="BH35" s="92" t="s">
        <v>65</v>
      </c>
      <c r="BI35" s="53">
        <f>BH$21*BH$22</f>
        <v>1.3736570910639982</v>
      </c>
      <c r="BJ35" s="34">
        <v>4</v>
      </c>
      <c r="BK35" s="46">
        <f>($BK$16-BJ35+1)*BJ$21*BJ$22</f>
        <v>4.199999999999999</v>
      </c>
      <c r="BL35" s="34"/>
      <c r="BM35" s="46"/>
      <c r="BN35" s="34"/>
      <c r="BO35" s="147"/>
      <c r="BP35" s="137">
        <f t="shared" si="9"/>
        <v>45.23028101688328</v>
      </c>
      <c r="BQ35" s="68">
        <v>12</v>
      </c>
      <c r="BR35" s="57" t="s">
        <v>30</v>
      </c>
      <c r="BS35" s="35"/>
    </row>
    <row r="36" spans="1:71" s="40" customFormat="1" ht="12.75">
      <c r="A36" s="34">
        <v>13</v>
      </c>
      <c r="B36" s="5" t="s">
        <v>29</v>
      </c>
      <c r="C36" s="78" t="s">
        <v>52</v>
      </c>
      <c r="D36" s="34"/>
      <c r="E36" s="53"/>
      <c r="F36" s="34"/>
      <c r="G36" s="46"/>
      <c r="H36" s="33">
        <v>2</v>
      </c>
      <c r="I36" s="53">
        <f>($I$16-H36+1)*H$21*H$22</f>
        <v>2.5853216280382605</v>
      </c>
      <c r="J36" s="35"/>
      <c r="L36" s="54"/>
      <c r="M36" s="53"/>
      <c r="N36" s="85"/>
      <c r="O36" s="53"/>
      <c r="P36" s="85"/>
      <c r="Q36" s="53"/>
      <c r="R36" s="85"/>
      <c r="S36" s="53"/>
      <c r="T36" s="89"/>
      <c r="U36" s="53"/>
      <c r="V36" s="15"/>
      <c r="W36" s="53"/>
      <c r="X36" s="15"/>
      <c r="Y36" s="53"/>
      <c r="Z36" s="94"/>
      <c r="AA36" s="53"/>
      <c r="AB36" s="15"/>
      <c r="AC36" s="53"/>
      <c r="AD36" s="15"/>
      <c r="AE36" s="53"/>
      <c r="AF36" s="15"/>
      <c r="AG36" s="53"/>
      <c r="AH36" s="33"/>
      <c r="AI36" s="118"/>
      <c r="AJ36" s="27"/>
      <c r="AK36" s="118"/>
      <c r="AL36" s="5"/>
      <c r="AM36" s="53"/>
      <c r="AN36" s="5"/>
      <c r="AO36" s="175"/>
      <c r="AP36" s="27"/>
      <c r="AQ36" s="118"/>
      <c r="AR36" s="153"/>
      <c r="AS36" s="53"/>
      <c r="AT36" s="85"/>
      <c r="AU36" s="53"/>
      <c r="AV36" s="34">
        <v>8</v>
      </c>
      <c r="AW36" s="84">
        <f t="shared" si="10"/>
        <v>8.399999999999999</v>
      </c>
      <c r="AX36" s="87" t="s">
        <v>99</v>
      </c>
      <c r="AY36" s="53">
        <v>0</v>
      </c>
      <c r="AZ36" s="15">
        <v>11</v>
      </c>
      <c r="BA36" s="84">
        <f t="shared" si="11"/>
        <v>4.840285938073631</v>
      </c>
      <c r="BB36" s="15">
        <v>8</v>
      </c>
      <c r="BC36" s="84">
        <f>($BC$16-BB36+1)*BB$21*BB$22</f>
        <v>12.09524207899078</v>
      </c>
      <c r="BD36" s="15">
        <v>14</v>
      </c>
      <c r="BE36" s="84">
        <f t="shared" si="12"/>
        <v>1.9957241986089187</v>
      </c>
      <c r="BF36" s="15">
        <v>10</v>
      </c>
      <c r="BG36" s="46">
        <f t="shared" si="13"/>
        <v>5.987172595826756</v>
      </c>
      <c r="BH36" s="34"/>
      <c r="BI36" s="53"/>
      <c r="BJ36" s="33"/>
      <c r="BK36" s="46"/>
      <c r="BL36" s="33"/>
      <c r="BM36" s="46"/>
      <c r="BN36" s="126"/>
      <c r="BO36" s="46"/>
      <c r="BP36" s="137">
        <f t="shared" si="9"/>
        <v>35.903746439538345</v>
      </c>
      <c r="BQ36" s="68">
        <v>13</v>
      </c>
      <c r="BR36" s="5" t="s">
        <v>29</v>
      </c>
      <c r="BS36" s="35"/>
    </row>
    <row r="37" spans="1:71" s="116" customFormat="1" ht="12.75">
      <c r="A37" s="34">
        <v>14</v>
      </c>
      <c r="B37" s="142" t="s">
        <v>103</v>
      </c>
      <c r="C37" s="78" t="s">
        <v>52</v>
      </c>
      <c r="D37" s="112"/>
      <c r="E37" s="118"/>
      <c r="F37" s="34"/>
      <c r="G37" s="53"/>
      <c r="H37" s="34"/>
      <c r="I37" s="53"/>
      <c r="J37" s="112"/>
      <c r="K37" s="118"/>
      <c r="L37" s="120"/>
      <c r="M37" s="118"/>
      <c r="N37" s="119"/>
      <c r="O37" s="118"/>
      <c r="P37" s="119"/>
      <c r="Q37" s="118"/>
      <c r="R37" s="119"/>
      <c r="S37" s="118"/>
      <c r="T37" s="121"/>
      <c r="U37" s="118"/>
      <c r="V37" s="110"/>
      <c r="W37" s="118"/>
      <c r="X37" s="110"/>
      <c r="Y37" s="118"/>
      <c r="Z37" s="119"/>
      <c r="AA37" s="118"/>
      <c r="AB37" s="119"/>
      <c r="AC37" s="118"/>
      <c r="AD37" s="119"/>
      <c r="AE37" s="118"/>
      <c r="AF37" s="119"/>
      <c r="AG37" s="118"/>
      <c r="AH37" s="120"/>
      <c r="AI37" s="118"/>
      <c r="AJ37" s="27"/>
      <c r="AK37" s="118"/>
      <c r="AL37" s="119"/>
      <c r="AM37" s="118"/>
      <c r="AN37" s="119"/>
      <c r="AO37" s="118"/>
      <c r="AP37" s="119"/>
      <c r="AQ37" s="118"/>
      <c r="AR37" s="92" t="s">
        <v>65</v>
      </c>
      <c r="AS37" s="84">
        <f>AR$21*AR$22*2</f>
        <v>1.2</v>
      </c>
      <c r="AT37" s="93">
        <v>10</v>
      </c>
      <c r="AU37" s="84">
        <f>AT$21*AT$22*3</f>
        <v>1.4286609467713796</v>
      </c>
      <c r="AV37" s="34">
        <v>11</v>
      </c>
      <c r="AW37" s="84">
        <f t="shared" si="10"/>
        <v>4.799999999999999</v>
      </c>
      <c r="AX37" s="15">
        <v>8</v>
      </c>
      <c r="AY37" s="53">
        <f>($AY$16-AX37+1)*AX$21*AX$22</f>
        <v>7.744457500917809</v>
      </c>
      <c r="AZ37" s="15">
        <v>14</v>
      </c>
      <c r="BA37" s="84">
        <f t="shared" si="11"/>
        <v>1.9361143752294523</v>
      </c>
      <c r="BB37" s="15">
        <v>15</v>
      </c>
      <c r="BC37" s="84">
        <f>($BC$16-BB37+1)*BB$21*BB$22</f>
        <v>1.5119052598738476</v>
      </c>
      <c r="BD37" s="15">
        <v>15</v>
      </c>
      <c r="BE37" s="84">
        <f t="shared" si="12"/>
        <v>0.9978620993044593</v>
      </c>
      <c r="BF37" s="15">
        <v>15</v>
      </c>
      <c r="BG37" s="46">
        <f t="shared" si="13"/>
        <v>0.9978620993044593</v>
      </c>
      <c r="BH37" s="34">
        <v>9</v>
      </c>
      <c r="BI37" s="53">
        <f>($BI$16-BH37+1)*BH$21*BH$22</f>
        <v>5.494628364255993</v>
      </c>
      <c r="BJ37" s="112"/>
      <c r="BK37" s="46"/>
      <c r="BL37" s="112"/>
      <c r="BM37" s="46"/>
      <c r="BN37" s="129"/>
      <c r="BO37" s="118"/>
      <c r="BP37" s="137">
        <f t="shared" si="9"/>
        <v>26.1114906456574</v>
      </c>
      <c r="BQ37" s="68">
        <v>14</v>
      </c>
      <c r="BR37" s="142" t="s">
        <v>103</v>
      </c>
      <c r="BS37" s="115"/>
    </row>
    <row r="38" spans="1:86" s="40" customFormat="1" ht="12.75">
      <c r="A38" s="48">
        <v>15</v>
      </c>
      <c r="B38" s="7" t="s">
        <v>20</v>
      </c>
      <c r="C38" s="80" t="s">
        <v>52</v>
      </c>
      <c r="D38" s="213">
        <v>1</v>
      </c>
      <c r="E38" s="9">
        <f>($E$16-D38+1)*D$21*D$22</f>
        <v>4.120971273191994</v>
      </c>
      <c r="F38" s="214" t="s">
        <v>65</v>
      </c>
      <c r="G38" s="189">
        <f>F$21*F$22</f>
        <v>2.7849533001676674</v>
      </c>
      <c r="H38" s="36"/>
      <c r="I38" s="8"/>
      <c r="J38" s="36"/>
      <c r="K38" s="8"/>
      <c r="L38" s="174">
        <v>5</v>
      </c>
      <c r="M38" s="9">
        <f>(M$16-L38+1)*L$21*L$22</f>
        <v>4.616935056027081</v>
      </c>
      <c r="N38" s="101">
        <v>7</v>
      </c>
      <c r="O38" s="9">
        <f>(O$16-N38+1)*N$21*N$22</f>
        <v>1.5389783520090272</v>
      </c>
      <c r="P38" s="101">
        <v>6</v>
      </c>
      <c r="Q38" s="9">
        <f>(Q$16-P38+1)*P$21*P$22</f>
        <v>3.0779567040180544</v>
      </c>
      <c r="R38" s="101">
        <v>6</v>
      </c>
      <c r="S38" s="9">
        <f>(S$16-R38+1)*R$21*R$22</f>
        <v>3.0779567040180544</v>
      </c>
      <c r="T38" s="213"/>
      <c r="U38" s="193"/>
      <c r="V38" s="125"/>
      <c r="W38" s="193"/>
      <c r="X38" s="162"/>
      <c r="Y38" s="186"/>
      <c r="Z38" s="162"/>
      <c r="AA38" s="193"/>
      <c r="AB38" s="125"/>
      <c r="AC38" s="193"/>
      <c r="AD38" s="162"/>
      <c r="AE38" s="186"/>
      <c r="AF38" s="162"/>
      <c r="AG38" s="194"/>
      <c r="AH38" s="191">
        <v>4</v>
      </c>
      <c r="AI38" s="215">
        <f>($AI$16-AH38+1)*AH$21*AH$22</f>
        <v>1.0902723556992837</v>
      </c>
      <c r="AJ38" s="216">
        <v>4</v>
      </c>
      <c r="AK38" s="215">
        <f>($AK$16-AJ38+1)*AJ$21*AJ$22</f>
        <v>1.0902723556992837</v>
      </c>
      <c r="AL38" s="216">
        <v>4</v>
      </c>
      <c r="AM38" s="215">
        <f>($AM$16-AL38+1)*AL$21*AL$22</f>
        <v>0.9524406311809196</v>
      </c>
      <c r="AN38" s="217">
        <v>3</v>
      </c>
      <c r="AO38" s="215">
        <f>($AO$16-AN38+1)*AN$21*AN$22</f>
        <v>1.0902723556992837</v>
      </c>
      <c r="AP38" s="216">
        <v>4</v>
      </c>
      <c r="AQ38" s="215">
        <f>($AQ$16-AP38+1)*AP$21*AP$22</f>
        <v>0.5451361778496419</v>
      </c>
      <c r="AR38" s="105"/>
      <c r="AS38" s="9"/>
      <c r="AT38" s="108"/>
      <c r="AU38" s="9"/>
      <c r="AV38" s="213"/>
      <c r="AW38" s="86"/>
      <c r="AX38" s="179"/>
      <c r="AY38" s="9"/>
      <c r="AZ38" s="125"/>
      <c r="BA38" s="86"/>
      <c r="BB38" s="16"/>
      <c r="BC38" s="86"/>
      <c r="BD38" s="16"/>
      <c r="BE38" s="86"/>
      <c r="BF38" s="16"/>
      <c r="BG38" s="49"/>
      <c r="BH38" s="48"/>
      <c r="BI38" s="9"/>
      <c r="BJ38" s="140"/>
      <c r="BK38" s="49"/>
      <c r="BL38" s="140"/>
      <c r="BM38" s="49"/>
      <c r="BN38" s="187"/>
      <c r="BO38" s="49"/>
      <c r="BP38" s="136">
        <f t="shared" si="9"/>
        <v>23.986145265560292</v>
      </c>
      <c r="BQ38" s="69">
        <v>15</v>
      </c>
      <c r="BR38" s="150" t="s">
        <v>20</v>
      </c>
      <c r="BS38" s="35"/>
      <c r="CG38" s="159"/>
      <c r="CH38" s="160"/>
    </row>
    <row r="39" spans="1:71" s="116" customFormat="1" ht="12.75">
      <c r="A39" s="34">
        <v>16</v>
      </c>
      <c r="B39" s="113" t="s">
        <v>22</v>
      </c>
      <c r="C39" s="114" t="s">
        <v>62</v>
      </c>
      <c r="D39" s="112"/>
      <c r="E39" s="118"/>
      <c r="F39" s="34"/>
      <c r="G39" s="46"/>
      <c r="H39" s="34"/>
      <c r="I39" s="53"/>
      <c r="J39" s="112"/>
      <c r="K39" s="118"/>
      <c r="L39" s="120"/>
      <c r="M39" s="118"/>
      <c r="N39" s="119"/>
      <c r="O39" s="118"/>
      <c r="P39" s="119"/>
      <c r="Q39" s="118"/>
      <c r="R39" s="119"/>
      <c r="S39" s="118"/>
      <c r="T39" s="121"/>
      <c r="U39" s="118"/>
      <c r="V39" s="110"/>
      <c r="W39" s="118"/>
      <c r="X39" s="110"/>
      <c r="Y39" s="118"/>
      <c r="Z39" s="119"/>
      <c r="AA39" s="118"/>
      <c r="AB39" s="119"/>
      <c r="AC39" s="118"/>
      <c r="AD39" s="119"/>
      <c r="AE39" s="118"/>
      <c r="AF39" s="119"/>
      <c r="AG39" s="118"/>
      <c r="AH39" s="120"/>
      <c r="AI39" s="118"/>
      <c r="AJ39" s="119"/>
      <c r="AK39" s="118"/>
      <c r="AL39" s="119"/>
      <c r="AM39" s="118"/>
      <c r="AN39" s="119"/>
      <c r="AO39" s="118"/>
      <c r="AP39" s="119"/>
      <c r="AQ39" s="118"/>
      <c r="AR39" s="120"/>
      <c r="AS39" s="118"/>
      <c r="AT39" s="119"/>
      <c r="AU39" s="118"/>
      <c r="AV39" s="34" t="s">
        <v>64</v>
      </c>
      <c r="AW39" s="53">
        <v>0</v>
      </c>
      <c r="AX39" s="87" t="s">
        <v>99</v>
      </c>
      <c r="AY39" s="53">
        <v>0</v>
      </c>
      <c r="AZ39" s="87" t="s">
        <v>99</v>
      </c>
      <c r="BA39" s="53">
        <v>0</v>
      </c>
      <c r="BB39" s="15">
        <v>13</v>
      </c>
      <c r="BC39" s="84">
        <f>($BC$16-BB39+1)*BB$21*BB$22</f>
        <v>4.535715779621543</v>
      </c>
      <c r="BD39" s="15">
        <v>12</v>
      </c>
      <c r="BE39" s="84">
        <f>($BE$16-BD39+1)*BD$21*BD$22</f>
        <v>3.9914483972178374</v>
      </c>
      <c r="BF39" s="15">
        <v>11</v>
      </c>
      <c r="BG39" s="46">
        <f>($BG$16-BF39+1)*BF$21*BF$22</f>
        <v>4.989310496522297</v>
      </c>
      <c r="BH39" s="34">
        <v>8</v>
      </c>
      <c r="BI39" s="53">
        <f>($BI$16-BH39+1)*BH$21*BH$22</f>
        <v>6.868285455319992</v>
      </c>
      <c r="BJ39" s="54"/>
      <c r="BK39" s="53"/>
      <c r="BL39" s="54"/>
      <c r="BM39" s="53"/>
      <c r="BN39" s="129"/>
      <c r="BO39" s="117"/>
      <c r="BP39" s="137">
        <f t="shared" si="9"/>
        <v>20.38476012868167</v>
      </c>
      <c r="BQ39" s="68">
        <v>16</v>
      </c>
      <c r="BR39" s="115" t="s">
        <v>22</v>
      </c>
      <c r="BS39" s="115"/>
    </row>
    <row r="40" spans="1:71" s="40" customFormat="1" ht="12.75">
      <c r="A40" s="34">
        <v>17</v>
      </c>
      <c r="B40" s="5" t="s">
        <v>11</v>
      </c>
      <c r="C40" s="79" t="s">
        <v>62</v>
      </c>
      <c r="D40" s="33"/>
      <c r="E40" s="53"/>
      <c r="F40" s="34"/>
      <c r="G40" s="53"/>
      <c r="H40" s="54"/>
      <c r="I40" s="53"/>
      <c r="J40" s="35"/>
      <c r="L40" s="54"/>
      <c r="M40" s="53"/>
      <c r="N40" s="85"/>
      <c r="O40" s="53"/>
      <c r="P40" s="85"/>
      <c r="Q40" s="53"/>
      <c r="R40" s="85"/>
      <c r="S40" s="53"/>
      <c r="T40" s="33"/>
      <c r="U40" s="53"/>
      <c r="V40" s="15"/>
      <c r="W40" s="53"/>
      <c r="X40" s="15"/>
      <c r="Y40" s="53"/>
      <c r="Z40" s="27"/>
      <c r="AA40" s="53"/>
      <c r="AB40" s="15"/>
      <c r="AC40" s="53"/>
      <c r="AD40" s="15"/>
      <c r="AE40" s="53"/>
      <c r="AF40" s="15"/>
      <c r="AG40" s="53"/>
      <c r="AH40" s="35"/>
      <c r="AJ40" s="5"/>
      <c r="AL40" s="5"/>
      <c r="AN40" s="5"/>
      <c r="AP40" s="5"/>
      <c r="AR40" s="34"/>
      <c r="AS40" s="53"/>
      <c r="AT40" s="85"/>
      <c r="AU40" s="53"/>
      <c r="AV40" s="34"/>
      <c r="AW40" s="53"/>
      <c r="AX40" s="15"/>
      <c r="AY40" s="53"/>
      <c r="AZ40" s="15"/>
      <c r="BA40" s="84"/>
      <c r="BB40" s="15"/>
      <c r="BC40" s="53"/>
      <c r="BD40" s="15"/>
      <c r="BE40" s="53"/>
      <c r="BF40" s="15"/>
      <c r="BG40" s="46"/>
      <c r="BH40" s="34">
        <v>10</v>
      </c>
      <c r="BI40" s="53">
        <f>($BI$16-BH40+1)*BH$21*BH$22</f>
        <v>4.120971273191994</v>
      </c>
      <c r="BJ40" s="34">
        <v>6</v>
      </c>
      <c r="BK40" s="46">
        <f>($BK$16-BJ40+1)*BJ$21*BJ$22</f>
        <v>2.999999999999999</v>
      </c>
      <c r="BL40" s="34"/>
      <c r="BM40" s="46"/>
      <c r="BN40" s="34"/>
      <c r="BO40" s="46"/>
      <c r="BP40" s="137">
        <f t="shared" si="9"/>
        <v>7.120971273191993</v>
      </c>
      <c r="BQ40" s="68">
        <v>17</v>
      </c>
      <c r="BR40" s="35" t="s">
        <v>11</v>
      </c>
      <c r="BS40" s="35"/>
    </row>
    <row r="41" spans="1:71" s="40" customFormat="1" ht="12.75">
      <c r="A41" s="34">
        <v>18</v>
      </c>
      <c r="B41" s="5" t="s">
        <v>21</v>
      </c>
      <c r="C41" s="79" t="s">
        <v>62</v>
      </c>
      <c r="D41" s="35"/>
      <c r="F41" s="34"/>
      <c r="G41" s="53"/>
      <c r="H41" s="35"/>
      <c r="J41" s="35"/>
      <c r="L41" s="35"/>
      <c r="N41" s="5"/>
      <c r="P41" s="5"/>
      <c r="R41" s="5"/>
      <c r="T41" s="89"/>
      <c r="V41" s="15"/>
      <c r="X41" s="15"/>
      <c r="Z41" s="94"/>
      <c r="AB41" s="15"/>
      <c r="AD41" s="15"/>
      <c r="AF41" s="15"/>
      <c r="AH41" s="54"/>
      <c r="AI41" s="53"/>
      <c r="AJ41" s="85"/>
      <c r="AK41" s="53"/>
      <c r="AL41" s="85"/>
      <c r="AM41" s="53"/>
      <c r="AN41" s="85"/>
      <c r="AO41" s="53"/>
      <c r="AP41" s="85"/>
      <c r="AQ41" s="53"/>
      <c r="AR41" s="35"/>
      <c r="AT41" s="5"/>
      <c r="AV41" s="34"/>
      <c r="AW41" s="84"/>
      <c r="AX41" s="27"/>
      <c r="AY41" s="53"/>
      <c r="AZ41" s="15"/>
      <c r="BA41" s="84"/>
      <c r="BB41" s="15"/>
      <c r="BC41" s="84"/>
      <c r="BD41" s="15"/>
      <c r="BE41" s="84"/>
      <c r="BF41" s="15"/>
      <c r="BG41" s="46"/>
      <c r="BH41" s="34"/>
      <c r="BI41" s="53"/>
      <c r="BJ41" s="54"/>
      <c r="BK41" s="46"/>
      <c r="BL41" s="112">
        <v>5</v>
      </c>
      <c r="BM41" s="53">
        <f>($BM$16-BL41+1)*BL$21*BL$22</f>
        <v>6.514602279827775</v>
      </c>
      <c r="BN41" s="126"/>
      <c r="BO41" s="53"/>
      <c r="BP41" s="137">
        <f t="shared" si="9"/>
        <v>6.514602279827775</v>
      </c>
      <c r="BQ41" s="122">
        <v>18</v>
      </c>
      <c r="BR41" s="35" t="s">
        <v>21</v>
      </c>
      <c r="BS41" s="35"/>
    </row>
    <row r="42" spans="1:71" s="40" customFormat="1" ht="12.75">
      <c r="A42" s="166">
        <v>19</v>
      </c>
      <c r="B42" s="5" t="s">
        <v>27</v>
      </c>
      <c r="C42" s="79" t="s">
        <v>75</v>
      </c>
      <c r="D42" s="35"/>
      <c r="F42" s="35"/>
      <c r="G42" s="47"/>
      <c r="H42" s="35" t="s">
        <v>65</v>
      </c>
      <c r="I42" s="53">
        <f>H$21*H$22</f>
        <v>1.2926608140191302</v>
      </c>
      <c r="J42" s="35"/>
      <c r="L42" s="35"/>
      <c r="N42" s="5"/>
      <c r="P42" s="5"/>
      <c r="R42" s="5"/>
      <c r="T42" s="90"/>
      <c r="V42" s="15"/>
      <c r="X42" s="5"/>
      <c r="Z42" s="5"/>
      <c r="AB42" s="5"/>
      <c r="AD42" s="5"/>
      <c r="AF42" s="5"/>
      <c r="AH42" s="35"/>
      <c r="AJ42" s="5"/>
      <c r="AL42" s="5"/>
      <c r="AN42" s="5"/>
      <c r="AP42" s="5"/>
      <c r="AR42" s="35"/>
      <c r="AT42" s="5"/>
      <c r="AV42" s="35"/>
      <c r="AX42" s="15"/>
      <c r="AZ42" s="15"/>
      <c r="BB42" s="5"/>
      <c r="BD42" s="5"/>
      <c r="BF42" s="5"/>
      <c r="BG42" s="47"/>
      <c r="BH42" s="35"/>
      <c r="BJ42" s="34">
        <v>8</v>
      </c>
      <c r="BK42" s="46">
        <f>($BK$16-BJ42+1)*BJ$21*BJ$22</f>
        <v>1.7999999999999996</v>
      </c>
      <c r="BL42" s="34"/>
      <c r="BM42" s="46"/>
      <c r="BN42" s="34"/>
      <c r="BO42" s="147"/>
      <c r="BP42" s="137">
        <f>SUM(E42,G42,I42,K42,M42,O42,Q42,S42,U42,W42,Y42,AA42,AC42,AE42,AG42,AI42,AK42,AM42,AO42,AQ42,AS42)+SUM(AU42,AW42,AY42,BA42,BC42,BE42,BG42,BI42)+SUM(BK42,BM42,BO42)</f>
        <v>3.09266081401913</v>
      </c>
      <c r="BQ42" s="68">
        <v>19</v>
      </c>
      <c r="BR42" s="57" t="s">
        <v>27</v>
      </c>
      <c r="BS42" s="35"/>
    </row>
    <row r="43" spans="1:71" s="40" customFormat="1" ht="12.75">
      <c r="A43" s="48">
        <v>20</v>
      </c>
      <c r="B43" s="225" t="s">
        <v>23</v>
      </c>
      <c r="C43" s="226" t="s">
        <v>62</v>
      </c>
      <c r="D43" s="36"/>
      <c r="E43" s="8"/>
      <c r="F43" s="48"/>
      <c r="G43" s="9"/>
      <c r="H43" s="36"/>
      <c r="I43" s="8"/>
      <c r="J43" s="36"/>
      <c r="K43" s="8"/>
      <c r="L43" s="36"/>
      <c r="M43" s="8"/>
      <c r="N43" s="7"/>
      <c r="O43" s="8"/>
      <c r="P43" s="7"/>
      <c r="Q43" s="8"/>
      <c r="R43" s="7"/>
      <c r="S43" s="8"/>
      <c r="T43" s="227"/>
      <c r="U43" s="8"/>
      <c r="V43" s="16"/>
      <c r="W43" s="8"/>
      <c r="X43" s="16"/>
      <c r="Y43" s="8"/>
      <c r="Z43" s="7"/>
      <c r="AA43" s="8"/>
      <c r="AB43" s="7"/>
      <c r="AC43" s="8"/>
      <c r="AD43" s="7"/>
      <c r="AE43" s="8"/>
      <c r="AF43" s="7"/>
      <c r="AG43" s="8"/>
      <c r="AH43" s="105"/>
      <c r="AI43" s="9"/>
      <c r="AJ43" s="108"/>
      <c r="AK43" s="9"/>
      <c r="AL43" s="108"/>
      <c r="AM43" s="9"/>
      <c r="AN43" s="108"/>
      <c r="AO43" s="9"/>
      <c r="AP43" s="108"/>
      <c r="AQ43" s="9"/>
      <c r="AR43" s="36"/>
      <c r="AS43" s="8"/>
      <c r="AT43" s="7"/>
      <c r="AU43" s="8"/>
      <c r="AV43" s="48"/>
      <c r="AW43" s="86"/>
      <c r="AX43" s="125"/>
      <c r="AY43" s="9"/>
      <c r="AZ43" s="16"/>
      <c r="BA43" s="9"/>
      <c r="BB43" s="16"/>
      <c r="BC43" s="9"/>
      <c r="BD43" s="16"/>
      <c r="BE43" s="9"/>
      <c r="BF43" s="16"/>
      <c r="BG43" s="49"/>
      <c r="BH43" s="48">
        <v>11</v>
      </c>
      <c r="BI43" s="9">
        <f>($BI$16-BH43+1)*BH$21*BH$22</f>
        <v>2.7473141821279965</v>
      </c>
      <c r="BJ43" s="105"/>
      <c r="BK43" s="9"/>
      <c r="BL43" s="105"/>
      <c r="BM43" s="9"/>
      <c r="BN43" s="187"/>
      <c r="BO43" s="9"/>
      <c r="BP43" s="136">
        <f t="shared" si="9"/>
        <v>2.7473141821279965</v>
      </c>
      <c r="BQ43" s="228">
        <v>20</v>
      </c>
      <c r="BR43" s="229" t="s">
        <v>23</v>
      </c>
      <c r="BS43" s="35"/>
    </row>
    <row r="44" spans="1:86" s="40" customFormat="1" ht="12.75">
      <c r="A44" s="34">
        <v>21</v>
      </c>
      <c r="B44" s="5" t="s">
        <v>24</v>
      </c>
      <c r="C44" s="79" t="s">
        <v>62</v>
      </c>
      <c r="E44" s="47"/>
      <c r="F44" s="35"/>
      <c r="G44" s="47"/>
      <c r="H44" s="34"/>
      <c r="I44" s="46"/>
      <c r="J44" s="92"/>
      <c r="K44" s="84"/>
      <c r="L44" s="34"/>
      <c r="M44" s="53"/>
      <c r="N44" s="15"/>
      <c r="O44" s="53"/>
      <c r="P44" s="15"/>
      <c r="Q44" s="53"/>
      <c r="R44" s="15"/>
      <c r="S44" s="53"/>
      <c r="T44" s="89"/>
      <c r="U44" s="53"/>
      <c r="V44" s="93"/>
      <c r="W44" s="53"/>
      <c r="X44" s="93"/>
      <c r="Y44" s="53"/>
      <c r="Z44" s="94"/>
      <c r="AA44" s="53"/>
      <c r="AB44" s="93"/>
      <c r="AC44" s="53"/>
      <c r="AD44" s="93"/>
      <c r="AE44" s="53"/>
      <c r="AF44" s="93"/>
      <c r="AG44" s="53"/>
      <c r="AH44" s="35"/>
      <c r="AJ44" s="5"/>
      <c r="AL44" s="5"/>
      <c r="AN44" s="5"/>
      <c r="AP44" s="5"/>
      <c r="AR44" s="34"/>
      <c r="AS44" s="53"/>
      <c r="AT44" s="85"/>
      <c r="AU44" s="53"/>
      <c r="AV44" s="34"/>
      <c r="AW44" s="84"/>
      <c r="AX44" s="87"/>
      <c r="AY44" s="53"/>
      <c r="AZ44" s="15"/>
      <c r="BA44" s="84"/>
      <c r="BB44" s="15"/>
      <c r="BC44" s="84"/>
      <c r="BD44" s="15"/>
      <c r="BE44" s="84"/>
      <c r="BF44" s="15"/>
      <c r="BG44" s="46"/>
      <c r="BH44" s="34"/>
      <c r="BI44" s="53"/>
      <c r="BJ44" s="34"/>
      <c r="BK44" s="46"/>
      <c r="BL44" s="34"/>
      <c r="BM44" s="46"/>
      <c r="BN44" s="34"/>
      <c r="BO44" s="155"/>
      <c r="BP44" s="137">
        <f t="shared" si="9"/>
        <v>0</v>
      </c>
      <c r="BQ44" s="68" t="s">
        <v>48</v>
      </c>
      <c r="BR44" s="57" t="s">
        <v>24</v>
      </c>
      <c r="BS44" s="35"/>
      <c r="CG44" s="159"/>
      <c r="CH44" s="160"/>
    </row>
    <row r="45" spans="1:71" s="40" customFormat="1" ht="12.75">
      <c r="A45" s="130">
        <v>22</v>
      </c>
      <c r="B45" s="5" t="s">
        <v>76</v>
      </c>
      <c r="C45" s="79" t="s">
        <v>62</v>
      </c>
      <c r="D45" s="35"/>
      <c r="F45" s="35"/>
      <c r="H45" s="35"/>
      <c r="J45" s="35"/>
      <c r="L45" s="35"/>
      <c r="N45" s="5"/>
      <c r="P45" s="5"/>
      <c r="R45" s="5"/>
      <c r="T45" s="90"/>
      <c r="V45" s="5"/>
      <c r="X45" s="5"/>
      <c r="Z45" s="5"/>
      <c r="AB45" s="5"/>
      <c r="AD45" s="5"/>
      <c r="AF45" s="5"/>
      <c r="AH45" s="35"/>
      <c r="AJ45" s="5"/>
      <c r="AL45" s="5"/>
      <c r="AN45" s="5"/>
      <c r="AP45" s="5"/>
      <c r="AR45" s="35"/>
      <c r="AT45" s="5"/>
      <c r="AV45" s="35"/>
      <c r="AX45" s="5"/>
      <c r="AZ45" s="5"/>
      <c r="BB45" s="5"/>
      <c r="BD45" s="5"/>
      <c r="BF45" s="5"/>
      <c r="BG45" s="47"/>
      <c r="BH45" s="35"/>
      <c r="BJ45" s="35"/>
      <c r="BL45" s="35"/>
      <c r="BN45" s="34"/>
      <c r="BO45" s="147"/>
      <c r="BP45" s="137">
        <f aca="true" t="shared" si="14" ref="BP45:BP50">SUM(E45,G45,I45,K45,M45,O45,Q45,S45,U45,W45,Y45,AA45,AC45,AE45,AG45,AI45,AK45,AM45,AO45,AQ45,AS45)+SUM(AU45,AW45,AY45,BA45,BC45,BE45,BG45,BI45)+SUM(BM45,BO45)</f>
        <v>0</v>
      </c>
      <c r="BQ45" s="68" t="s">
        <v>48</v>
      </c>
      <c r="BR45" s="57" t="s">
        <v>76</v>
      </c>
      <c r="BS45" s="35"/>
    </row>
    <row r="46" spans="1:71" s="40" customFormat="1" ht="12.75">
      <c r="A46" s="130">
        <v>23</v>
      </c>
      <c r="B46" s="5" t="s">
        <v>66</v>
      </c>
      <c r="C46" s="79" t="s">
        <v>67</v>
      </c>
      <c r="D46" s="34"/>
      <c r="E46" s="53"/>
      <c r="F46" s="35"/>
      <c r="H46" s="54"/>
      <c r="I46" s="53"/>
      <c r="J46" s="35"/>
      <c r="K46" s="53"/>
      <c r="L46" s="54"/>
      <c r="M46" s="53"/>
      <c r="N46" s="85"/>
      <c r="O46" s="53"/>
      <c r="P46" s="85"/>
      <c r="Q46" s="53"/>
      <c r="R46" s="85"/>
      <c r="S46" s="53"/>
      <c r="T46" s="33"/>
      <c r="U46" s="53"/>
      <c r="V46" s="15"/>
      <c r="W46" s="53"/>
      <c r="X46" s="15"/>
      <c r="Y46" s="53"/>
      <c r="Z46" s="85"/>
      <c r="AA46" s="53"/>
      <c r="AB46" s="85"/>
      <c r="AC46" s="53"/>
      <c r="AD46" s="85"/>
      <c r="AE46" s="53"/>
      <c r="AF46" s="85"/>
      <c r="AG46" s="53"/>
      <c r="AH46" s="35"/>
      <c r="AJ46" s="5"/>
      <c r="AL46" s="5"/>
      <c r="AN46" s="5"/>
      <c r="AP46" s="5"/>
      <c r="AR46" s="54"/>
      <c r="AS46" s="53"/>
      <c r="AT46" s="85"/>
      <c r="AU46" s="53"/>
      <c r="AV46" s="34"/>
      <c r="AW46" s="53"/>
      <c r="AX46" s="15"/>
      <c r="AY46" s="53"/>
      <c r="AZ46" s="15"/>
      <c r="BA46" s="53"/>
      <c r="BB46" s="15"/>
      <c r="BC46" s="53"/>
      <c r="BD46" s="15"/>
      <c r="BE46" s="53"/>
      <c r="BF46" s="15"/>
      <c r="BG46" s="53"/>
      <c r="BH46" s="34"/>
      <c r="BI46" s="53"/>
      <c r="BJ46" s="54"/>
      <c r="BK46" s="53"/>
      <c r="BL46" s="54"/>
      <c r="BM46" s="53"/>
      <c r="BN46" s="34"/>
      <c r="BO46" s="147"/>
      <c r="BP46" s="137">
        <f t="shared" si="14"/>
        <v>0</v>
      </c>
      <c r="BQ46" s="68" t="s">
        <v>48</v>
      </c>
      <c r="BR46" s="35" t="s">
        <v>66</v>
      </c>
      <c r="BS46" s="35"/>
    </row>
    <row r="47" spans="1:71" s="40" customFormat="1" ht="12.75">
      <c r="A47" s="130">
        <v>24</v>
      </c>
      <c r="B47" s="113" t="s">
        <v>81</v>
      </c>
      <c r="C47" s="145" t="s">
        <v>67</v>
      </c>
      <c r="D47" s="35"/>
      <c r="F47" s="35"/>
      <c r="H47" s="35"/>
      <c r="J47" s="35"/>
      <c r="L47" s="35"/>
      <c r="N47" s="5"/>
      <c r="P47" s="5"/>
      <c r="R47" s="5"/>
      <c r="T47" s="35"/>
      <c r="V47" s="142"/>
      <c r="X47" s="5"/>
      <c r="Z47" s="5"/>
      <c r="AB47" s="5"/>
      <c r="AD47" s="5"/>
      <c r="AF47" s="5"/>
      <c r="AH47" s="35"/>
      <c r="AJ47" s="5"/>
      <c r="AL47" s="5"/>
      <c r="AN47" s="5"/>
      <c r="AP47" s="5"/>
      <c r="AR47" s="35"/>
      <c r="AT47" s="5"/>
      <c r="AV47" s="35"/>
      <c r="AX47" s="5"/>
      <c r="AZ47" s="5"/>
      <c r="BB47" s="5"/>
      <c r="BD47" s="5"/>
      <c r="BF47" s="5"/>
      <c r="BH47" s="35"/>
      <c r="BJ47" s="35"/>
      <c r="BL47" s="35"/>
      <c r="BN47" s="35"/>
      <c r="BO47" s="147"/>
      <c r="BP47" s="137">
        <f t="shared" si="14"/>
        <v>0</v>
      </c>
      <c r="BQ47" s="68" t="s">
        <v>48</v>
      </c>
      <c r="BR47" s="115" t="s">
        <v>81</v>
      </c>
      <c r="BS47" s="35"/>
    </row>
    <row r="48" spans="1:86" s="40" customFormat="1" ht="12.75">
      <c r="A48" s="230">
        <v>25</v>
      </c>
      <c r="B48" s="7" t="s">
        <v>7</v>
      </c>
      <c r="C48" s="81" t="s">
        <v>62</v>
      </c>
      <c r="D48" s="36"/>
      <c r="E48" s="50"/>
      <c r="F48" s="48"/>
      <c r="G48" s="9"/>
      <c r="H48" s="48"/>
      <c r="I48" s="49"/>
      <c r="J48" s="36"/>
      <c r="K48" s="231"/>
      <c r="L48" s="105"/>
      <c r="M48" s="9"/>
      <c r="N48" s="108"/>
      <c r="O48" s="9"/>
      <c r="P48" s="108"/>
      <c r="Q48" s="9"/>
      <c r="R48" s="108"/>
      <c r="S48" s="9"/>
      <c r="T48" s="227"/>
      <c r="U48" s="9"/>
      <c r="V48" s="232"/>
      <c r="W48" s="9"/>
      <c r="X48" s="233"/>
      <c r="Y48" s="9"/>
      <c r="Z48" s="108"/>
      <c r="AA48" s="9"/>
      <c r="AB48" s="108"/>
      <c r="AC48" s="9"/>
      <c r="AD48" s="108"/>
      <c r="AE48" s="9"/>
      <c r="AF48" s="108"/>
      <c r="AG48" s="9"/>
      <c r="AH48" s="48"/>
      <c r="AI48" s="9"/>
      <c r="AJ48" s="16"/>
      <c r="AK48" s="9"/>
      <c r="AL48" s="16"/>
      <c r="AM48" s="9"/>
      <c r="AN48" s="16"/>
      <c r="AO48" s="9"/>
      <c r="AP48" s="16"/>
      <c r="AQ48" s="9"/>
      <c r="AR48" s="105"/>
      <c r="AS48" s="9"/>
      <c r="AT48" s="108"/>
      <c r="AU48" s="9"/>
      <c r="AV48" s="48"/>
      <c r="AW48" s="9"/>
      <c r="AX48" s="233"/>
      <c r="AY48" s="9"/>
      <c r="AZ48" s="16"/>
      <c r="BA48" s="9"/>
      <c r="BB48" s="16"/>
      <c r="BC48" s="9"/>
      <c r="BD48" s="16"/>
      <c r="BE48" s="9"/>
      <c r="BF48" s="16"/>
      <c r="BG48" s="9"/>
      <c r="BH48" s="174"/>
      <c r="BI48" s="9"/>
      <c r="BJ48" s="105"/>
      <c r="BK48" s="9"/>
      <c r="BL48" s="105"/>
      <c r="BM48" s="9"/>
      <c r="BN48" s="48"/>
      <c r="BO48" s="234"/>
      <c r="BP48" s="136">
        <f t="shared" si="14"/>
        <v>0</v>
      </c>
      <c r="BQ48" s="69" t="s">
        <v>48</v>
      </c>
      <c r="BR48" s="150" t="s">
        <v>7</v>
      </c>
      <c r="BS48" s="35"/>
      <c r="CG48" s="159"/>
      <c r="CH48" s="160"/>
    </row>
    <row r="49" spans="1:86" s="40" customFormat="1" ht="12.75">
      <c r="A49" s="130">
        <v>26</v>
      </c>
      <c r="B49" s="5" t="s">
        <v>70</v>
      </c>
      <c r="C49" s="79" t="s">
        <v>62</v>
      </c>
      <c r="D49" s="35"/>
      <c r="E49" s="53"/>
      <c r="F49" s="35"/>
      <c r="G49" s="47"/>
      <c r="H49" s="35"/>
      <c r="J49" s="35"/>
      <c r="L49" s="54"/>
      <c r="M49" s="53"/>
      <c r="N49" s="85"/>
      <c r="O49" s="53"/>
      <c r="P49" s="85"/>
      <c r="Q49" s="53"/>
      <c r="R49" s="85"/>
      <c r="S49" s="53"/>
      <c r="T49" s="138"/>
      <c r="U49" s="118"/>
      <c r="V49" s="5"/>
      <c r="W49" s="118"/>
      <c r="X49" s="27"/>
      <c r="Y49" s="118"/>
      <c r="Z49" s="85"/>
      <c r="AA49" s="53"/>
      <c r="AB49" s="85"/>
      <c r="AC49" s="53"/>
      <c r="AD49" s="85"/>
      <c r="AE49" s="53"/>
      <c r="AF49" s="85"/>
      <c r="AG49" s="53"/>
      <c r="AH49" s="35"/>
      <c r="AJ49" s="5"/>
      <c r="AL49" s="5"/>
      <c r="AN49" s="5"/>
      <c r="AP49" s="5"/>
      <c r="AR49" s="153"/>
      <c r="AS49" s="53"/>
      <c r="AT49" s="85"/>
      <c r="AU49" s="53"/>
      <c r="AV49" s="34"/>
      <c r="AW49" s="53"/>
      <c r="AX49" s="15"/>
      <c r="AY49" s="53"/>
      <c r="AZ49" s="15"/>
      <c r="BA49" s="53"/>
      <c r="BB49" s="15"/>
      <c r="BC49" s="53"/>
      <c r="BD49" s="15"/>
      <c r="BE49" s="53"/>
      <c r="BF49" s="15"/>
      <c r="BG49" s="46"/>
      <c r="BH49" s="34"/>
      <c r="BI49" s="53"/>
      <c r="BJ49" s="35"/>
      <c r="BL49" s="35"/>
      <c r="BN49" s="34"/>
      <c r="BO49" s="148"/>
      <c r="BP49" s="235">
        <f t="shared" si="14"/>
        <v>0</v>
      </c>
      <c r="BQ49" s="236" t="s">
        <v>48</v>
      </c>
      <c r="BR49" s="5" t="s">
        <v>70</v>
      </c>
      <c r="BS49" s="35"/>
      <c r="CG49" s="159"/>
      <c r="CH49" s="160"/>
    </row>
    <row r="50" spans="1:71" s="40" customFormat="1" ht="13.5" thickBot="1">
      <c r="A50" s="163">
        <v>27</v>
      </c>
      <c r="B50" s="99" t="s">
        <v>37</v>
      </c>
      <c r="C50" s="164" t="s">
        <v>55</v>
      </c>
      <c r="D50" s="38"/>
      <c r="E50" s="100"/>
      <c r="F50" s="38"/>
      <c r="G50" s="100"/>
      <c r="H50" s="38"/>
      <c r="I50" s="100"/>
      <c r="J50" s="38"/>
      <c r="K50" s="100"/>
      <c r="L50" s="38"/>
      <c r="M50" s="100"/>
      <c r="N50" s="99"/>
      <c r="O50" s="100"/>
      <c r="P50" s="99"/>
      <c r="Q50" s="100"/>
      <c r="R50" s="99"/>
      <c r="S50" s="100"/>
      <c r="T50" s="185"/>
      <c r="U50" s="100"/>
      <c r="V50" s="99"/>
      <c r="W50" s="100"/>
      <c r="X50" s="99"/>
      <c r="Y50" s="100"/>
      <c r="Z50" s="99"/>
      <c r="AA50" s="100"/>
      <c r="AB50" s="99"/>
      <c r="AC50" s="100"/>
      <c r="AD50" s="99"/>
      <c r="AE50" s="100"/>
      <c r="AF50" s="99"/>
      <c r="AG50" s="100"/>
      <c r="AH50" s="38"/>
      <c r="AI50" s="100"/>
      <c r="AJ50" s="99"/>
      <c r="AK50" s="100"/>
      <c r="AL50" s="99"/>
      <c r="AM50" s="100"/>
      <c r="AN50" s="99"/>
      <c r="AO50" s="100"/>
      <c r="AP50" s="99"/>
      <c r="AQ50" s="100"/>
      <c r="AR50" s="38"/>
      <c r="AS50" s="100"/>
      <c r="AT50" s="99"/>
      <c r="AU50" s="100"/>
      <c r="AV50" s="38"/>
      <c r="AW50" s="100"/>
      <c r="AX50" s="99"/>
      <c r="AY50" s="100"/>
      <c r="AZ50" s="99"/>
      <c r="BA50" s="100"/>
      <c r="BB50" s="99"/>
      <c r="BC50" s="100"/>
      <c r="BD50" s="99"/>
      <c r="BE50" s="100"/>
      <c r="BF50" s="99"/>
      <c r="BG50" s="100"/>
      <c r="BH50" s="38"/>
      <c r="BI50" s="100"/>
      <c r="BJ50" s="38"/>
      <c r="BK50" s="100"/>
      <c r="BL50" s="38"/>
      <c r="BM50" s="100"/>
      <c r="BN50" s="32"/>
      <c r="BO50" s="149"/>
      <c r="BP50" s="224">
        <f t="shared" si="14"/>
        <v>0</v>
      </c>
      <c r="BQ50" s="165" t="s">
        <v>48</v>
      </c>
      <c r="BR50" s="59" t="s">
        <v>37</v>
      </c>
      <c r="BS50" s="35"/>
    </row>
    <row r="51" spans="1:85" s="40" customFormat="1" ht="12.75">
      <c r="A51" s="34">
        <v>28</v>
      </c>
      <c r="B51" s="113" t="s">
        <v>15</v>
      </c>
      <c r="C51" s="132" t="s">
        <v>52</v>
      </c>
      <c r="D51" s="35" t="s">
        <v>42</v>
      </c>
      <c r="E51" s="156"/>
      <c r="F51" s="39"/>
      <c r="G51" s="53"/>
      <c r="H51" s="35"/>
      <c r="I51" s="47"/>
      <c r="J51" s="35"/>
      <c r="K51" s="104"/>
      <c r="L51" s="34"/>
      <c r="M51" s="53"/>
      <c r="N51" s="15"/>
      <c r="O51" s="53"/>
      <c r="P51" s="15"/>
      <c r="Q51" s="53"/>
      <c r="R51" s="15"/>
      <c r="S51" s="53"/>
      <c r="T51" s="89"/>
      <c r="U51" s="53"/>
      <c r="V51" s="27"/>
      <c r="W51" s="53"/>
      <c r="X51" s="93"/>
      <c r="Y51" s="53"/>
      <c r="Z51" s="94"/>
      <c r="AA51" s="53"/>
      <c r="AB51" s="27"/>
      <c r="AC51" s="53"/>
      <c r="AD51" s="93"/>
      <c r="AE51" s="53"/>
      <c r="AF51" s="93"/>
      <c r="AG51" s="53"/>
      <c r="AH51" s="35"/>
      <c r="AJ51" s="82"/>
      <c r="AK51" s="118"/>
      <c r="AL51" s="5"/>
      <c r="AM51" s="118"/>
      <c r="AN51" s="5"/>
      <c r="AO51" s="53"/>
      <c r="AP51" s="5"/>
      <c r="AQ51" s="53"/>
      <c r="AR51" s="83"/>
      <c r="AS51" s="53"/>
      <c r="AT51" s="15"/>
      <c r="AU51" s="53"/>
      <c r="AV51" s="34"/>
      <c r="AW51" s="84"/>
      <c r="AX51" s="87"/>
      <c r="AY51" s="53"/>
      <c r="AZ51" s="139"/>
      <c r="BA51" s="84"/>
      <c r="BB51" s="15"/>
      <c r="BC51" s="84"/>
      <c r="BD51" s="15"/>
      <c r="BE51" s="84"/>
      <c r="BF51" s="15"/>
      <c r="BG51" s="46"/>
      <c r="BH51" s="33"/>
      <c r="BI51" s="53"/>
      <c r="BJ51" s="153"/>
      <c r="BK51" s="46"/>
      <c r="BL51" s="153"/>
      <c r="BM51" s="53"/>
      <c r="BN51" s="83"/>
      <c r="BO51" s="155"/>
      <c r="BP51" s="137"/>
      <c r="BQ51" s="68"/>
      <c r="BR51" s="115"/>
      <c r="BS51" s="183"/>
      <c r="CG51" s="147"/>
    </row>
    <row r="52" spans="1:71" s="40" customFormat="1" ht="12.75">
      <c r="A52" s="112">
        <v>29</v>
      </c>
      <c r="B52" s="5" t="s">
        <v>5</v>
      </c>
      <c r="C52" s="79" t="s">
        <v>53</v>
      </c>
      <c r="D52" s="35" t="s">
        <v>42</v>
      </c>
      <c r="F52" s="208"/>
      <c r="G52" s="46"/>
      <c r="H52" s="35"/>
      <c r="I52" s="47"/>
      <c r="J52" s="83"/>
      <c r="K52" s="53"/>
      <c r="L52" s="34"/>
      <c r="M52" s="53"/>
      <c r="N52" s="15"/>
      <c r="O52" s="53"/>
      <c r="P52" s="15"/>
      <c r="Q52" s="53"/>
      <c r="R52" s="15"/>
      <c r="S52" s="53"/>
      <c r="T52" s="89"/>
      <c r="U52" s="53"/>
      <c r="V52" s="82"/>
      <c r="W52" s="53"/>
      <c r="X52" s="27"/>
      <c r="Y52" s="53"/>
      <c r="Z52" s="94"/>
      <c r="AA52" s="53"/>
      <c r="AB52" s="82"/>
      <c r="AC52" s="53"/>
      <c r="AD52" s="27"/>
      <c r="AE52" s="53"/>
      <c r="AF52" s="27"/>
      <c r="AG52" s="53"/>
      <c r="AH52" s="35"/>
      <c r="AJ52" s="5"/>
      <c r="AL52" s="5"/>
      <c r="AN52" s="5"/>
      <c r="AP52" s="5"/>
      <c r="AR52" s="54"/>
      <c r="AS52" s="53"/>
      <c r="AT52" s="85"/>
      <c r="AU52" s="53"/>
      <c r="AV52" s="34"/>
      <c r="AW52" s="84"/>
      <c r="AX52" s="87"/>
      <c r="AY52" s="53"/>
      <c r="AZ52" s="15"/>
      <c r="BA52" s="84"/>
      <c r="BB52" s="82"/>
      <c r="BC52" s="84"/>
      <c r="BD52" s="139"/>
      <c r="BE52" s="84"/>
      <c r="BF52" s="15"/>
      <c r="BG52" s="46"/>
      <c r="BH52" s="34"/>
      <c r="BI52" s="53"/>
      <c r="BJ52" s="34"/>
      <c r="BK52" s="46"/>
      <c r="BL52" s="34"/>
      <c r="BM52" s="46"/>
      <c r="BN52" s="33"/>
      <c r="BO52" s="46"/>
      <c r="BP52" s="137"/>
      <c r="BQ52" s="68"/>
      <c r="BR52" s="35"/>
      <c r="BS52" s="35"/>
    </row>
    <row r="53" spans="1:71" s="40" customFormat="1" ht="12.75">
      <c r="A53" s="166">
        <v>30</v>
      </c>
      <c r="B53" s="5" t="s">
        <v>35</v>
      </c>
      <c r="C53" s="78" t="s">
        <v>68</v>
      </c>
      <c r="D53" s="35" t="s">
        <v>42</v>
      </c>
      <c r="H53" s="35"/>
      <c r="J53" s="35"/>
      <c r="L53" s="35"/>
      <c r="N53" s="5"/>
      <c r="P53" s="5"/>
      <c r="R53" s="5"/>
      <c r="T53" s="90"/>
      <c r="V53" s="5"/>
      <c r="X53" s="5"/>
      <c r="Z53" s="5"/>
      <c r="AB53" s="5"/>
      <c r="AD53" s="5"/>
      <c r="AF53" s="5"/>
      <c r="AH53" s="35"/>
      <c r="AJ53" s="5"/>
      <c r="AL53" s="5"/>
      <c r="AN53" s="5"/>
      <c r="AP53" s="5"/>
      <c r="AR53" s="35"/>
      <c r="AT53" s="5"/>
      <c r="AV53" s="34"/>
      <c r="AW53" s="53"/>
      <c r="AX53" s="15"/>
      <c r="AY53" s="53"/>
      <c r="AZ53" s="15"/>
      <c r="BA53" s="84"/>
      <c r="BB53" s="15"/>
      <c r="BC53" s="53"/>
      <c r="BD53" s="15"/>
      <c r="BE53" s="53"/>
      <c r="BF53" s="15"/>
      <c r="BG53" s="53"/>
      <c r="BH53" s="35"/>
      <c r="BJ53" s="35"/>
      <c r="BL53" s="35"/>
      <c r="BN53" s="34"/>
      <c r="BO53" s="147"/>
      <c r="BP53" s="137"/>
      <c r="BQ53" s="68"/>
      <c r="BR53" s="35"/>
      <c r="BS53" s="35"/>
    </row>
    <row r="54" spans="1:71" s="40" customFormat="1" ht="12.75">
      <c r="A54" s="130">
        <v>31</v>
      </c>
      <c r="B54" s="5" t="s">
        <v>25</v>
      </c>
      <c r="C54" s="78" t="s">
        <v>51</v>
      </c>
      <c r="D54" s="35" t="s">
        <v>42</v>
      </c>
      <c r="G54" s="47"/>
      <c r="H54" s="35"/>
      <c r="J54" s="35"/>
      <c r="L54" s="35"/>
      <c r="N54" s="5"/>
      <c r="P54" s="5"/>
      <c r="R54" s="5"/>
      <c r="T54" s="89"/>
      <c r="V54" s="15"/>
      <c r="X54" s="15"/>
      <c r="Z54" s="5"/>
      <c r="AB54" s="5"/>
      <c r="AD54" s="5"/>
      <c r="AF54" s="5"/>
      <c r="AH54" s="35"/>
      <c r="AJ54" s="5"/>
      <c r="AL54" s="5"/>
      <c r="AN54" s="5"/>
      <c r="AP54" s="5"/>
      <c r="AR54" s="35"/>
      <c r="AT54" s="5"/>
      <c r="AV54" s="34"/>
      <c r="AX54" s="15"/>
      <c r="AZ54" s="15"/>
      <c r="BB54" s="15"/>
      <c r="BD54" s="5"/>
      <c r="BF54" s="5"/>
      <c r="BH54" s="35"/>
      <c r="BJ54" s="35"/>
      <c r="BL54" s="35"/>
      <c r="BN54" s="34"/>
      <c r="BO54" s="147"/>
      <c r="BP54" s="137"/>
      <c r="BQ54" s="68"/>
      <c r="BR54" s="35"/>
      <c r="BS54" s="35"/>
    </row>
    <row r="55" spans="1:71" s="40" customFormat="1" ht="12" customHeight="1">
      <c r="A55" s="130">
        <v>32</v>
      </c>
      <c r="B55" s="5" t="s">
        <v>17</v>
      </c>
      <c r="C55" s="78" t="s">
        <v>52</v>
      </c>
      <c r="D55" s="35" t="s">
        <v>42</v>
      </c>
      <c r="F55" s="35"/>
      <c r="G55" s="47"/>
      <c r="H55" s="35"/>
      <c r="J55" s="35"/>
      <c r="L55" s="35"/>
      <c r="N55" s="5"/>
      <c r="P55" s="5"/>
      <c r="R55" s="5"/>
      <c r="T55" s="89"/>
      <c r="V55" s="15"/>
      <c r="X55" s="15"/>
      <c r="Z55" s="5"/>
      <c r="AB55" s="5"/>
      <c r="AD55" s="5"/>
      <c r="AF55" s="5"/>
      <c r="AH55" s="35"/>
      <c r="AJ55" s="5"/>
      <c r="AL55" s="5"/>
      <c r="AN55" s="5"/>
      <c r="AP55" s="5"/>
      <c r="AR55" s="35"/>
      <c r="AT55" s="5"/>
      <c r="AV55" s="34"/>
      <c r="AX55" s="15"/>
      <c r="AZ55" s="15"/>
      <c r="BB55" s="15"/>
      <c r="BD55" s="5"/>
      <c r="BF55" s="5"/>
      <c r="BH55" s="35"/>
      <c r="BJ55" s="35"/>
      <c r="BL55" s="35"/>
      <c r="BN55" s="34"/>
      <c r="BO55" s="147"/>
      <c r="BP55" s="137"/>
      <c r="BQ55" s="68"/>
      <c r="BR55" s="35"/>
      <c r="BS55" s="35"/>
    </row>
    <row r="56" spans="1:71" s="40" customFormat="1" ht="12.75">
      <c r="A56" s="130">
        <v>33</v>
      </c>
      <c r="B56" s="5" t="s">
        <v>28</v>
      </c>
      <c r="C56" s="78" t="s">
        <v>52</v>
      </c>
      <c r="D56" s="35" t="s">
        <v>42</v>
      </c>
      <c r="F56" s="35"/>
      <c r="G56" s="47"/>
      <c r="H56" s="35"/>
      <c r="J56" s="35"/>
      <c r="L56" s="35"/>
      <c r="N56" s="5"/>
      <c r="P56" s="5"/>
      <c r="R56" s="5"/>
      <c r="T56" s="90"/>
      <c r="V56" s="15"/>
      <c r="X56" s="5"/>
      <c r="Z56" s="5"/>
      <c r="AB56" s="5"/>
      <c r="AD56" s="5"/>
      <c r="AF56" s="5"/>
      <c r="AH56" s="35"/>
      <c r="AJ56" s="5"/>
      <c r="AL56" s="5"/>
      <c r="AN56" s="5"/>
      <c r="AP56" s="5"/>
      <c r="AR56" s="35"/>
      <c r="AT56" s="5"/>
      <c r="AV56" s="35"/>
      <c r="AX56" s="15"/>
      <c r="AZ56" s="5"/>
      <c r="BB56" s="5"/>
      <c r="BD56" s="5"/>
      <c r="BF56" s="5"/>
      <c r="BH56" s="35"/>
      <c r="BJ56" s="35"/>
      <c r="BL56" s="35"/>
      <c r="BN56" s="34"/>
      <c r="BO56" s="147"/>
      <c r="BP56" s="127"/>
      <c r="BQ56" s="68"/>
      <c r="BR56" s="35"/>
      <c r="BS56" s="35"/>
    </row>
    <row r="57" spans="1:71" s="40" customFormat="1" ht="12.75">
      <c r="A57" s="130">
        <v>34</v>
      </c>
      <c r="B57" s="5" t="s">
        <v>49</v>
      </c>
      <c r="C57" s="78" t="s">
        <v>68</v>
      </c>
      <c r="D57" s="35" t="s">
        <v>42</v>
      </c>
      <c r="F57" s="35"/>
      <c r="H57" s="35"/>
      <c r="J57" s="35"/>
      <c r="L57" s="35"/>
      <c r="N57" s="5"/>
      <c r="P57" s="5"/>
      <c r="R57" s="5"/>
      <c r="T57" s="91"/>
      <c r="V57" s="5"/>
      <c r="X57" s="5"/>
      <c r="Z57" s="5"/>
      <c r="AB57" s="5"/>
      <c r="AD57" s="5"/>
      <c r="AF57" s="5"/>
      <c r="AH57" s="35"/>
      <c r="AJ57" s="5"/>
      <c r="AL57" s="5"/>
      <c r="AN57" s="5"/>
      <c r="AP57" s="5"/>
      <c r="AR57" s="35"/>
      <c r="AT57" s="5"/>
      <c r="AV57" s="35"/>
      <c r="AX57" s="5"/>
      <c r="AZ57" s="5"/>
      <c r="BB57" s="5"/>
      <c r="BD57" s="5"/>
      <c r="BF57" s="5"/>
      <c r="BH57" s="35"/>
      <c r="BJ57" s="35"/>
      <c r="BL57" s="35"/>
      <c r="BN57" s="34"/>
      <c r="BO57" s="147"/>
      <c r="BP57" s="127"/>
      <c r="BQ57" s="68"/>
      <c r="BR57" s="35"/>
      <c r="BS57" s="35"/>
    </row>
    <row r="58" spans="1:71" s="40" customFormat="1" ht="12.75">
      <c r="A58" s="130">
        <v>35</v>
      </c>
      <c r="B58" s="157" t="s">
        <v>18</v>
      </c>
      <c r="C58" s="78" t="s">
        <v>52</v>
      </c>
      <c r="D58" s="35" t="s">
        <v>42</v>
      </c>
      <c r="F58" s="35"/>
      <c r="H58" s="35"/>
      <c r="J58" s="35"/>
      <c r="L58" s="35"/>
      <c r="N58" s="5"/>
      <c r="P58" s="5"/>
      <c r="R58" s="5"/>
      <c r="T58" s="90"/>
      <c r="V58" s="5"/>
      <c r="X58" s="5"/>
      <c r="Z58" s="5"/>
      <c r="AB58" s="5"/>
      <c r="AD58" s="5"/>
      <c r="AF58" s="5"/>
      <c r="AH58" s="54"/>
      <c r="AI58" s="53"/>
      <c r="AJ58" s="85"/>
      <c r="AK58" s="53"/>
      <c r="AL58" s="85"/>
      <c r="AM58" s="53"/>
      <c r="AN58" s="85"/>
      <c r="AO58" s="53"/>
      <c r="AP58" s="85"/>
      <c r="AQ58" s="53"/>
      <c r="AR58" s="35"/>
      <c r="AT58" s="5"/>
      <c r="AV58" s="34"/>
      <c r="AW58" s="53"/>
      <c r="AX58" s="15"/>
      <c r="AY58" s="53"/>
      <c r="AZ58" s="15"/>
      <c r="BA58" s="53"/>
      <c r="BB58" s="15"/>
      <c r="BC58" s="53"/>
      <c r="BD58" s="85"/>
      <c r="BE58" s="53"/>
      <c r="BF58" s="85"/>
      <c r="BG58" s="53"/>
      <c r="BH58" s="54"/>
      <c r="BI58" s="53"/>
      <c r="BJ58" s="54"/>
      <c r="BK58" s="53"/>
      <c r="BL58" s="54"/>
      <c r="BM58" s="53"/>
      <c r="BN58" s="126"/>
      <c r="BO58" s="53"/>
      <c r="BP58" s="127"/>
      <c r="BQ58" s="68"/>
      <c r="BR58" s="35"/>
      <c r="BS58" s="35"/>
    </row>
    <row r="59" spans="1:71" s="40" customFormat="1" ht="12.75">
      <c r="A59" s="130">
        <v>36</v>
      </c>
      <c r="B59" s="5" t="s">
        <v>72</v>
      </c>
      <c r="C59" s="79" t="s">
        <v>71</v>
      </c>
      <c r="D59" s="35" t="s">
        <v>42</v>
      </c>
      <c r="E59" s="53"/>
      <c r="F59" s="35"/>
      <c r="H59" s="54"/>
      <c r="I59" s="53"/>
      <c r="J59" s="35"/>
      <c r="L59" s="54"/>
      <c r="M59" s="53"/>
      <c r="N59" s="85"/>
      <c r="O59" s="53"/>
      <c r="P59" s="85"/>
      <c r="Q59" s="53"/>
      <c r="R59" s="85"/>
      <c r="S59" s="53"/>
      <c r="T59" s="33"/>
      <c r="U59" s="53"/>
      <c r="V59" s="15"/>
      <c r="W59" s="53"/>
      <c r="X59" s="15"/>
      <c r="Y59" s="53"/>
      <c r="Z59" s="85"/>
      <c r="AA59" s="53"/>
      <c r="AB59" s="85"/>
      <c r="AC59" s="53"/>
      <c r="AD59" s="85"/>
      <c r="AE59" s="53"/>
      <c r="AF59" s="85"/>
      <c r="AG59" s="53"/>
      <c r="AH59" s="54"/>
      <c r="AI59" s="53"/>
      <c r="AJ59" s="85"/>
      <c r="AK59" s="53"/>
      <c r="AL59" s="85"/>
      <c r="AM59" s="53"/>
      <c r="AN59" s="85"/>
      <c r="AO59" s="53"/>
      <c r="AP59" s="85"/>
      <c r="AQ59" s="53"/>
      <c r="AR59" s="54"/>
      <c r="AS59" s="53"/>
      <c r="AT59" s="85"/>
      <c r="AU59" s="53"/>
      <c r="AV59" s="34"/>
      <c r="AW59" s="53"/>
      <c r="AX59" s="15"/>
      <c r="AY59" s="53"/>
      <c r="AZ59" s="15"/>
      <c r="BA59" s="53"/>
      <c r="BB59" s="15"/>
      <c r="BC59" s="53"/>
      <c r="BD59" s="15"/>
      <c r="BE59" s="53"/>
      <c r="BF59" s="15"/>
      <c r="BG59" s="53"/>
      <c r="BH59" s="34"/>
      <c r="BI59" s="53"/>
      <c r="BJ59" s="54"/>
      <c r="BK59" s="53"/>
      <c r="BL59" s="35"/>
      <c r="BN59" s="34"/>
      <c r="BO59" s="147"/>
      <c r="BP59" s="123"/>
      <c r="BQ59" s="68"/>
      <c r="BR59" s="35"/>
      <c r="BS59" s="35"/>
    </row>
    <row r="60" spans="1:71" s="40" customFormat="1" ht="12.75">
      <c r="A60" s="130">
        <v>37</v>
      </c>
      <c r="B60" s="5" t="s">
        <v>32</v>
      </c>
      <c r="C60" s="78" t="s">
        <v>52</v>
      </c>
      <c r="D60" s="35" t="s">
        <v>42</v>
      </c>
      <c r="F60" s="35"/>
      <c r="H60" s="35"/>
      <c r="J60" s="35"/>
      <c r="L60" s="35"/>
      <c r="N60" s="5"/>
      <c r="P60" s="5"/>
      <c r="R60" s="5"/>
      <c r="T60" s="90"/>
      <c r="V60" s="5"/>
      <c r="X60" s="5"/>
      <c r="Z60" s="5"/>
      <c r="AB60" s="5"/>
      <c r="AD60" s="5"/>
      <c r="AF60" s="5"/>
      <c r="AH60" s="35"/>
      <c r="AJ60" s="5"/>
      <c r="AL60" s="5"/>
      <c r="AN60" s="5"/>
      <c r="AP60" s="5"/>
      <c r="AR60" s="35"/>
      <c r="AT60" s="5"/>
      <c r="AV60" s="35"/>
      <c r="AX60" s="5"/>
      <c r="AZ60" s="5"/>
      <c r="BB60" s="5"/>
      <c r="BD60" s="5"/>
      <c r="BF60" s="5"/>
      <c r="BH60" s="35"/>
      <c r="BJ60" s="35"/>
      <c r="BL60" s="35"/>
      <c r="BN60" s="34"/>
      <c r="BO60" s="147"/>
      <c r="BP60" s="74"/>
      <c r="BQ60" s="68"/>
      <c r="BR60" s="35"/>
      <c r="BS60" s="35"/>
    </row>
    <row r="61" spans="1:71" s="40" customFormat="1" ht="12.75">
      <c r="A61" s="130">
        <v>38</v>
      </c>
      <c r="B61" s="5" t="s">
        <v>63</v>
      </c>
      <c r="C61" s="79" t="s">
        <v>73</v>
      </c>
      <c r="D61" s="35" t="s">
        <v>42</v>
      </c>
      <c r="F61" s="35"/>
      <c r="H61" s="35"/>
      <c r="J61" s="35"/>
      <c r="L61" s="35"/>
      <c r="N61" s="5"/>
      <c r="P61" s="5"/>
      <c r="R61" s="5"/>
      <c r="T61" s="91"/>
      <c r="V61" s="5"/>
      <c r="X61" s="5"/>
      <c r="Z61" s="5"/>
      <c r="AB61" s="5"/>
      <c r="AD61" s="5"/>
      <c r="AF61" s="5"/>
      <c r="AH61" s="35"/>
      <c r="AJ61" s="5"/>
      <c r="AL61" s="5"/>
      <c r="AN61" s="5"/>
      <c r="AP61" s="5"/>
      <c r="AR61" s="35"/>
      <c r="AT61" s="5"/>
      <c r="AV61" s="35"/>
      <c r="AX61" s="5"/>
      <c r="AZ61" s="5"/>
      <c r="BB61" s="5"/>
      <c r="BD61" s="5"/>
      <c r="BF61" s="5"/>
      <c r="BH61" s="35"/>
      <c r="BJ61" s="35"/>
      <c r="BL61" s="35"/>
      <c r="BN61" s="34"/>
      <c r="BO61" s="147"/>
      <c r="BP61" s="74"/>
      <c r="BQ61" s="68"/>
      <c r="BR61" s="35"/>
      <c r="BS61" s="35"/>
    </row>
    <row r="62" spans="1:71" s="40" customFormat="1" ht="12.75">
      <c r="A62" s="130">
        <v>39</v>
      </c>
      <c r="B62" s="5" t="s">
        <v>77</v>
      </c>
      <c r="C62" s="79" t="s">
        <v>80</v>
      </c>
      <c r="D62" s="35" t="s">
        <v>42</v>
      </c>
      <c r="F62" s="35"/>
      <c r="H62" s="35"/>
      <c r="J62" s="35"/>
      <c r="L62" s="35"/>
      <c r="N62" s="5"/>
      <c r="P62" s="5"/>
      <c r="R62" s="5"/>
      <c r="T62" s="91"/>
      <c r="V62" s="5"/>
      <c r="X62" s="5"/>
      <c r="Z62" s="5"/>
      <c r="AB62" s="5"/>
      <c r="AD62" s="5"/>
      <c r="AF62" s="5"/>
      <c r="AH62" s="35"/>
      <c r="AJ62" s="5"/>
      <c r="AL62" s="5"/>
      <c r="AN62" s="5"/>
      <c r="AP62" s="5"/>
      <c r="AR62" s="35"/>
      <c r="AT62" s="5"/>
      <c r="AV62" s="35"/>
      <c r="AX62" s="5"/>
      <c r="AZ62" s="5"/>
      <c r="BB62" s="5"/>
      <c r="BD62" s="5"/>
      <c r="BF62" s="5"/>
      <c r="BH62" s="35"/>
      <c r="BJ62" s="35"/>
      <c r="BL62" s="35"/>
      <c r="BN62" s="35"/>
      <c r="BO62" s="147"/>
      <c r="BP62" s="74"/>
      <c r="BQ62" s="68"/>
      <c r="BR62" s="35"/>
      <c r="BS62" s="35"/>
    </row>
    <row r="63" spans="1:71" s="40" customFormat="1" ht="12.75">
      <c r="A63" s="166">
        <v>40</v>
      </c>
      <c r="B63" s="161" t="s">
        <v>78</v>
      </c>
      <c r="C63" s="79" t="s">
        <v>80</v>
      </c>
      <c r="D63" s="35" t="s">
        <v>42</v>
      </c>
      <c r="F63" s="35"/>
      <c r="H63" s="35"/>
      <c r="J63" s="35"/>
      <c r="L63" s="35"/>
      <c r="N63" s="5"/>
      <c r="P63" s="5"/>
      <c r="R63" s="5"/>
      <c r="T63" s="35"/>
      <c r="V63" s="5"/>
      <c r="X63" s="5"/>
      <c r="Z63" s="5"/>
      <c r="AB63" s="5"/>
      <c r="AD63" s="5"/>
      <c r="AF63" s="5"/>
      <c r="AH63" s="35"/>
      <c r="AJ63" s="5"/>
      <c r="AL63" s="5"/>
      <c r="AN63" s="5"/>
      <c r="AP63" s="5"/>
      <c r="AR63" s="35"/>
      <c r="AT63" s="5"/>
      <c r="AV63" s="35"/>
      <c r="AX63" s="5"/>
      <c r="AZ63" s="5"/>
      <c r="BB63" s="5"/>
      <c r="BD63" s="5"/>
      <c r="BF63" s="5"/>
      <c r="BH63" s="35"/>
      <c r="BJ63" s="35"/>
      <c r="BL63" s="35"/>
      <c r="BN63" s="35"/>
      <c r="BO63" s="147"/>
      <c r="BP63" s="35"/>
      <c r="BQ63" s="35"/>
      <c r="BR63" s="35"/>
      <c r="BS63" s="35"/>
    </row>
    <row r="64" spans="1:71" s="40" customFormat="1" ht="12.75">
      <c r="A64" s="130">
        <v>41</v>
      </c>
      <c r="B64" s="116" t="s">
        <v>110</v>
      </c>
      <c r="C64" s="79" t="s">
        <v>82</v>
      </c>
      <c r="D64" s="35" t="s">
        <v>42</v>
      </c>
      <c r="H64" s="35"/>
      <c r="J64" s="35"/>
      <c r="L64" s="35"/>
      <c r="N64" s="5"/>
      <c r="P64" s="5"/>
      <c r="R64" s="5"/>
      <c r="T64" s="91"/>
      <c r="V64" s="5"/>
      <c r="X64" s="5"/>
      <c r="Z64" s="5"/>
      <c r="AB64" s="5"/>
      <c r="AD64" s="5"/>
      <c r="AF64" s="5"/>
      <c r="AH64" s="35"/>
      <c r="AJ64" s="5"/>
      <c r="AL64" s="5"/>
      <c r="AN64" s="5"/>
      <c r="AP64" s="5"/>
      <c r="AR64" s="35"/>
      <c r="AT64" s="5"/>
      <c r="AV64" s="35"/>
      <c r="AX64" s="5"/>
      <c r="AZ64" s="5"/>
      <c r="BB64" s="5"/>
      <c r="BD64" s="5"/>
      <c r="BF64" s="5"/>
      <c r="BH64" s="35"/>
      <c r="BJ64" s="35"/>
      <c r="BL64" s="35"/>
      <c r="BN64" s="35"/>
      <c r="BO64" s="147"/>
      <c r="BP64" s="210"/>
      <c r="BQ64" s="34"/>
      <c r="BR64" s="35"/>
      <c r="BS64" s="35"/>
    </row>
    <row r="65" spans="1:71" s="40" customFormat="1" ht="12.75">
      <c r="A65" s="130">
        <v>42</v>
      </c>
      <c r="B65" s="5" t="s">
        <v>36</v>
      </c>
      <c r="C65" s="78" t="s">
        <v>52</v>
      </c>
      <c r="D65" s="35" t="s">
        <v>109</v>
      </c>
      <c r="F65" s="35"/>
      <c r="H65" s="35"/>
      <c r="J65" s="35"/>
      <c r="L65" s="35"/>
      <c r="N65" s="5"/>
      <c r="P65" s="5"/>
      <c r="R65" s="5"/>
      <c r="T65" s="91"/>
      <c r="V65" s="5"/>
      <c r="X65" s="5"/>
      <c r="Z65" s="5"/>
      <c r="AB65" s="5"/>
      <c r="AD65" s="5"/>
      <c r="AF65" s="5"/>
      <c r="AH65" s="35"/>
      <c r="AJ65" s="5"/>
      <c r="AL65" s="5"/>
      <c r="AN65" s="5"/>
      <c r="AP65" s="5"/>
      <c r="AR65" s="35"/>
      <c r="AT65" s="5"/>
      <c r="AV65" s="35"/>
      <c r="AX65" s="5"/>
      <c r="AZ65" s="5"/>
      <c r="BB65" s="5"/>
      <c r="BD65" s="5"/>
      <c r="BF65" s="5"/>
      <c r="BH65" s="35"/>
      <c r="BJ65" s="35"/>
      <c r="BL65" s="35"/>
      <c r="BN65" s="34"/>
      <c r="BO65" s="147"/>
      <c r="BP65" s="74"/>
      <c r="BQ65" s="68"/>
      <c r="BR65" s="35"/>
      <c r="BS65" s="35"/>
    </row>
    <row r="66" spans="1:71" s="40" customFormat="1" ht="12.75">
      <c r="A66" s="130">
        <v>43</v>
      </c>
      <c r="B66" s="5" t="s">
        <v>26</v>
      </c>
      <c r="C66" s="79" t="s">
        <v>54</v>
      </c>
      <c r="D66" s="35" t="s">
        <v>113</v>
      </c>
      <c r="F66" s="35"/>
      <c r="H66" s="35"/>
      <c r="J66" s="35"/>
      <c r="L66" s="35"/>
      <c r="N66" s="5"/>
      <c r="P66" s="5"/>
      <c r="R66" s="5"/>
      <c r="T66" s="90"/>
      <c r="V66" s="15"/>
      <c r="X66" s="15"/>
      <c r="Z66" s="5"/>
      <c r="AB66" s="5"/>
      <c r="AD66" s="5"/>
      <c r="AF66" s="5"/>
      <c r="AH66" s="35"/>
      <c r="AJ66" s="5"/>
      <c r="AL66" s="5"/>
      <c r="AN66" s="5"/>
      <c r="AP66" s="5"/>
      <c r="AR66" s="35"/>
      <c r="AT66" s="5"/>
      <c r="AV66" s="34"/>
      <c r="AW66" s="53"/>
      <c r="AX66" s="15"/>
      <c r="AY66" s="53"/>
      <c r="AZ66" s="15"/>
      <c r="BA66" s="53"/>
      <c r="BB66" s="15"/>
      <c r="BC66" s="53"/>
      <c r="BD66" s="85"/>
      <c r="BE66" s="53"/>
      <c r="BF66" s="85"/>
      <c r="BG66" s="53"/>
      <c r="BH66" s="54"/>
      <c r="BI66" s="53"/>
      <c r="BJ66" s="54"/>
      <c r="BK66" s="53"/>
      <c r="BL66" s="35"/>
      <c r="BN66" s="34"/>
      <c r="BO66" s="147"/>
      <c r="BP66" s="123"/>
      <c r="BQ66" s="68"/>
      <c r="BR66" s="35"/>
      <c r="BS66" s="35"/>
    </row>
    <row r="67" spans="1:71" s="40" customFormat="1" ht="12.75">
      <c r="A67" s="130">
        <v>44</v>
      </c>
      <c r="B67" s="5" t="s">
        <v>34</v>
      </c>
      <c r="C67" s="78" t="s">
        <v>52</v>
      </c>
      <c r="D67" s="35" t="s">
        <v>114</v>
      </c>
      <c r="F67" s="35"/>
      <c r="H67" s="35"/>
      <c r="J67" s="35"/>
      <c r="L67" s="35"/>
      <c r="N67" s="5"/>
      <c r="P67" s="5"/>
      <c r="R67" s="5"/>
      <c r="T67" s="90"/>
      <c r="V67" s="5"/>
      <c r="X67" s="5"/>
      <c r="Z67" s="5"/>
      <c r="AB67" s="5"/>
      <c r="AD67" s="5"/>
      <c r="AF67" s="5"/>
      <c r="AH67" s="35"/>
      <c r="AJ67" s="5"/>
      <c r="AL67" s="5"/>
      <c r="AN67" s="5"/>
      <c r="AP67" s="5"/>
      <c r="AR67" s="35"/>
      <c r="AT67" s="5"/>
      <c r="AV67" s="35"/>
      <c r="AX67" s="5"/>
      <c r="AZ67" s="5"/>
      <c r="BB67" s="5"/>
      <c r="BD67" s="5"/>
      <c r="BF67" s="5"/>
      <c r="BH67" s="35"/>
      <c r="BJ67" s="35"/>
      <c r="BL67" s="35"/>
      <c r="BN67" s="34"/>
      <c r="BO67" s="147"/>
      <c r="BP67" s="74"/>
      <c r="BQ67" s="68"/>
      <c r="BR67" s="35"/>
      <c r="BS67" s="35"/>
    </row>
    <row r="68" spans="1:71" s="40" customFormat="1" ht="12.75">
      <c r="A68" s="130">
        <v>45</v>
      </c>
      <c r="B68" s="5" t="s">
        <v>115</v>
      </c>
      <c r="C68" s="237" t="s">
        <v>116</v>
      </c>
      <c r="D68" s="35" t="s">
        <v>113</v>
      </c>
      <c r="H68" s="35"/>
      <c r="J68" s="35"/>
      <c r="L68" s="35"/>
      <c r="N68" s="5"/>
      <c r="P68" s="5"/>
      <c r="R68" s="5"/>
      <c r="T68" s="90"/>
      <c r="V68" s="5"/>
      <c r="X68" s="5"/>
      <c r="Z68" s="5"/>
      <c r="AB68" s="5"/>
      <c r="AD68" s="5"/>
      <c r="AF68" s="5"/>
      <c r="AH68" s="35"/>
      <c r="AJ68" s="5"/>
      <c r="AL68" s="5"/>
      <c r="AN68" s="5"/>
      <c r="AP68" s="5"/>
      <c r="AR68" s="35"/>
      <c r="AT68" s="5"/>
      <c r="AV68" s="35"/>
      <c r="AX68" s="5"/>
      <c r="AZ68" s="5"/>
      <c r="BB68" s="5"/>
      <c r="BD68" s="5"/>
      <c r="BF68" s="5"/>
      <c r="BH68" s="35"/>
      <c r="BJ68" s="35"/>
      <c r="BL68" s="35"/>
      <c r="BN68" s="34"/>
      <c r="BO68" s="147"/>
      <c r="BP68" s="210"/>
      <c r="BQ68" s="34"/>
      <c r="BR68" s="35"/>
      <c r="BS68" s="35"/>
    </row>
    <row r="69" spans="1:71" s="40" customFormat="1" ht="13.5" thickBot="1">
      <c r="A69" s="167">
        <v>46</v>
      </c>
      <c r="B69" s="143" t="s">
        <v>79</v>
      </c>
      <c r="C69" s="146" t="s">
        <v>111</v>
      </c>
      <c r="D69" s="38" t="s">
        <v>117</v>
      </c>
      <c r="E69" s="100"/>
      <c r="F69" s="100"/>
      <c r="G69" s="100"/>
      <c r="H69" s="38"/>
      <c r="I69" s="100"/>
      <c r="J69" s="38"/>
      <c r="K69" s="100"/>
      <c r="L69" s="38"/>
      <c r="M69" s="100"/>
      <c r="N69" s="99"/>
      <c r="O69" s="100"/>
      <c r="P69" s="99"/>
      <c r="Q69" s="100"/>
      <c r="R69" s="99"/>
      <c r="S69" s="100"/>
      <c r="T69" s="38"/>
      <c r="U69" s="100"/>
      <c r="V69" s="144"/>
      <c r="W69" s="100"/>
      <c r="X69" s="99"/>
      <c r="Y69" s="100"/>
      <c r="Z69" s="99"/>
      <c r="AA69" s="100"/>
      <c r="AB69" s="99"/>
      <c r="AC69" s="100"/>
      <c r="AD69" s="99"/>
      <c r="AE69" s="100"/>
      <c r="AF69" s="99"/>
      <c r="AG69" s="100"/>
      <c r="AH69" s="38"/>
      <c r="AI69" s="100"/>
      <c r="AJ69" s="99"/>
      <c r="AK69" s="100"/>
      <c r="AL69" s="99"/>
      <c r="AM69" s="100"/>
      <c r="AN69" s="99"/>
      <c r="AO69" s="100"/>
      <c r="AP69" s="99"/>
      <c r="AQ69" s="100"/>
      <c r="AR69" s="38"/>
      <c r="AS69" s="100"/>
      <c r="AT69" s="99"/>
      <c r="AU69" s="100"/>
      <c r="AV69" s="38"/>
      <c r="AW69" s="100"/>
      <c r="AX69" s="99"/>
      <c r="AY69" s="100"/>
      <c r="AZ69" s="99"/>
      <c r="BA69" s="100"/>
      <c r="BB69" s="99"/>
      <c r="BC69" s="100"/>
      <c r="BD69" s="99"/>
      <c r="BE69" s="100"/>
      <c r="BF69" s="99"/>
      <c r="BG69" s="100"/>
      <c r="BH69" s="38"/>
      <c r="BI69" s="100"/>
      <c r="BJ69" s="38"/>
      <c r="BK69" s="100"/>
      <c r="BL69" s="38"/>
      <c r="BM69" s="100"/>
      <c r="BN69" s="38"/>
      <c r="BO69" s="149"/>
      <c r="BP69" s="38"/>
      <c r="BQ69" s="38"/>
      <c r="BR69" s="59"/>
      <c r="BS69" s="35"/>
    </row>
    <row r="71" spans="10:67" ht="12.75">
      <c r="J71" s="40"/>
      <c r="K71" s="40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BN71" s="95"/>
      <c r="BO71" s="95"/>
    </row>
    <row r="72" spans="10:67" ht="14.25">
      <c r="J72" s="40"/>
      <c r="K72" s="40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BN72" s="96"/>
      <c r="BO72" s="96"/>
    </row>
    <row r="73" spans="10:67" ht="12.75">
      <c r="J73" s="40"/>
      <c r="K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BN73" s="40"/>
      <c r="BO73" s="40"/>
    </row>
    <row r="74" spans="10:67" ht="12.75">
      <c r="J74" s="40"/>
      <c r="K74" s="40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BN74" s="98"/>
      <c r="BO74" s="98"/>
    </row>
    <row r="75" spans="10:67" ht="12.75">
      <c r="J75" s="40"/>
      <c r="K75" s="40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BN75" s="98"/>
      <c r="BO75" s="98"/>
    </row>
    <row r="76" spans="10:67" ht="12.75">
      <c r="J76" s="40"/>
      <c r="K76" s="40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BN76" s="97"/>
      <c r="BO76" s="97"/>
    </row>
    <row r="77" spans="10:67" ht="12.75">
      <c r="J77" s="40"/>
      <c r="K77" s="40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BN77" s="39"/>
      <c r="BO77" s="39"/>
    </row>
    <row r="78" spans="10:67" ht="12.75">
      <c r="J78" s="40"/>
      <c r="K78" s="40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BN78" s="53"/>
      <c r="BO78" s="53"/>
    </row>
    <row r="79" spans="10:67" ht="12.75">
      <c r="J79" s="40"/>
      <c r="K79" s="40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BN79" s="53"/>
      <c r="BO79" s="53"/>
    </row>
    <row r="80" spans="10:67" ht="12.75">
      <c r="J80" s="40"/>
      <c r="K80" s="40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BN80" s="53"/>
      <c r="BO80" s="53"/>
    </row>
    <row r="81" spans="10:67" ht="12.75">
      <c r="J81" s="40"/>
      <c r="K81" s="40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BN81" s="53"/>
      <c r="BO81" s="53"/>
    </row>
    <row r="82" spans="10:67" ht="12.75">
      <c r="J82" s="40"/>
      <c r="K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BN82" s="40"/>
      <c r="BO82" s="40"/>
    </row>
    <row r="83" spans="10:67" ht="12.75">
      <c r="J83" s="40"/>
      <c r="K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BN83" s="40"/>
      <c r="BO83" s="40"/>
    </row>
    <row r="84" spans="10:67" ht="12.75">
      <c r="J84" s="40"/>
      <c r="K84" s="40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BN84" s="53"/>
      <c r="BO84" s="53"/>
    </row>
    <row r="85" spans="10:67" ht="12.75">
      <c r="J85" s="40"/>
      <c r="K85" s="40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BN85" s="53"/>
      <c r="BO85" s="53"/>
    </row>
    <row r="86" spans="10:67" ht="12.75">
      <c r="J86" s="40"/>
      <c r="K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BN86" s="40"/>
      <c r="BO86" s="40"/>
    </row>
    <row r="87" spans="10:67" ht="12.75">
      <c r="J87" s="40"/>
      <c r="K87" s="40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BN87" s="53"/>
      <c r="BO87" s="53"/>
    </row>
    <row r="88" spans="10:67" ht="12.75">
      <c r="J88" s="40"/>
      <c r="K88" s="40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BN88" s="53"/>
      <c r="BO88" s="53"/>
    </row>
    <row r="89" spans="10:67" ht="12.75">
      <c r="J89" s="40"/>
      <c r="K89" s="40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BN89" s="53"/>
      <c r="BO89" s="53"/>
    </row>
    <row r="90" spans="10:67" ht="12.75">
      <c r="J90" s="40"/>
      <c r="K90" s="40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BN90" s="53"/>
      <c r="BO90" s="53"/>
    </row>
    <row r="91" spans="10:67" ht="12.75">
      <c r="J91" s="40"/>
      <c r="K91" s="40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BN91" s="53"/>
      <c r="BO91" s="53"/>
    </row>
    <row r="92" spans="10:67" ht="12.75">
      <c r="J92" s="40"/>
      <c r="K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BN92" s="40"/>
      <c r="BO92" s="40"/>
    </row>
    <row r="93" spans="10:67" ht="12.75">
      <c r="J93" s="40"/>
      <c r="K93" s="40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BN93" s="53"/>
      <c r="BO93" s="53"/>
    </row>
    <row r="94" spans="10:67" ht="12.75">
      <c r="J94" s="40"/>
      <c r="K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BN94" s="40"/>
      <c r="BO94" s="40"/>
    </row>
    <row r="95" spans="10:67" ht="12.75">
      <c r="J95" s="40"/>
      <c r="K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BN95" s="40"/>
      <c r="BO95" s="40"/>
    </row>
    <row r="96" spans="10:67" ht="12.75">
      <c r="J96" s="40"/>
      <c r="K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BN96" s="40"/>
      <c r="BO96" s="40"/>
    </row>
    <row r="97" spans="10:67" ht="12.75">
      <c r="J97" s="40"/>
      <c r="K97" s="40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BN97" s="53"/>
      <c r="BO97" s="53"/>
    </row>
    <row r="98" spans="10:67" ht="12.75">
      <c r="J98" s="40"/>
      <c r="K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BN98" s="40"/>
      <c r="BO98" s="40"/>
    </row>
    <row r="99" spans="10:67" ht="12.75">
      <c r="J99" s="40"/>
      <c r="K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BN99" s="40"/>
      <c r="BO99" s="40"/>
    </row>
    <row r="100" spans="10:67" ht="12.75">
      <c r="J100" s="40"/>
      <c r="K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BN100" s="40"/>
      <c r="BO100" s="40"/>
    </row>
    <row r="101" spans="10:67" ht="12.75">
      <c r="J101" s="40"/>
      <c r="K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BN101" s="40"/>
      <c r="BO101" s="40"/>
    </row>
    <row r="102" spans="10:67" ht="12.75">
      <c r="J102" s="40"/>
      <c r="K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BN102" s="40"/>
      <c r="BO102" s="40"/>
    </row>
    <row r="103" spans="10:67" ht="12.75">
      <c r="J103" s="40"/>
      <c r="K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BN103" s="40"/>
      <c r="BO103" s="40"/>
    </row>
    <row r="104" spans="10:67" ht="12.75">
      <c r="J104" s="40"/>
      <c r="K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BN104" s="40"/>
      <c r="BO104" s="40"/>
    </row>
    <row r="105" spans="10:67" ht="12.75">
      <c r="J105" s="40"/>
      <c r="K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BN105" s="40"/>
      <c r="BO105" s="40"/>
    </row>
    <row r="106" spans="10:67" ht="12.75">
      <c r="J106" s="40"/>
      <c r="K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BN106" s="40"/>
      <c r="BO106" s="40"/>
    </row>
    <row r="107" spans="10:67" ht="12.75">
      <c r="J107" s="40"/>
      <c r="K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BN107" s="40"/>
      <c r="BO107" s="40"/>
    </row>
    <row r="108" spans="10:67" ht="12.75">
      <c r="J108" s="40"/>
      <c r="K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BN108" s="40"/>
      <c r="BO108" s="40"/>
    </row>
    <row r="109" spans="10:67" ht="12.75">
      <c r="J109" s="40"/>
      <c r="K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BN109" s="40"/>
      <c r="BO109" s="40"/>
    </row>
    <row r="110" spans="10:67" ht="12.75">
      <c r="J110" s="40"/>
      <c r="K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BN110" s="40"/>
      <c r="BO110" s="40"/>
    </row>
    <row r="111" spans="10:67" ht="12.75">
      <c r="J111" s="40"/>
      <c r="K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BN111" s="40"/>
      <c r="BO111" s="40"/>
    </row>
    <row r="112" spans="10:67" ht="12.75">
      <c r="J112" s="40"/>
      <c r="K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BN112" s="40"/>
      <c r="BO112" s="40"/>
    </row>
    <row r="113" spans="10:67" ht="12.75">
      <c r="J113" s="40"/>
      <c r="K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BN113" s="40"/>
      <c r="BO113" s="40"/>
    </row>
    <row r="114" spans="10:67" ht="12.75">
      <c r="J114" s="40"/>
      <c r="K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BN114" s="40"/>
      <c r="BO114" s="40"/>
    </row>
    <row r="115" spans="10:67" ht="12.75">
      <c r="J115" s="40"/>
      <c r="K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BN115" s="40"/>
      <c r="BO115" s="40"/>
    </row>
    <row r="116" spans="10:67" ht="12.75">
      <c r="J116" s="40"/>
      <c r="K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BN116" s="40"/>
      <c r="BO116" s="40"/>
    </row>
    <row r="117" spans="10:67" ht="12.75">
      <c r="J117" s="40"/>
      <c r="K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BN117" s="40"/>
      <c r="BO117" s="40"/>
    </row>
  </sheetData>
  <printOptions horizontalCentered="1" verticalCentered="1"/>
  <pageMargins left="0.23" right="0.15748031496062992" top="0.3" bottom="0.2" header="0.23" footer="0.16"/>
  <pageSetup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smk</dc:creator>
  <cp:keywords/>
  <dc:description/>
  <cp:lastModifiedBy>вадим</cp:lastModifiedBy>
  <cp:lastPrinted>2012-11-22T13:07:59Z</cp:lastPrinted>
  <dcterms:created xsi:type="dcterms:W3CDTF">2002-08-27T18:55:55Z</dcterms:created>
  <dcterms:modified xsi:type="dcterms:W3CDTF">2013-12-06T10:38:20Z</dcterms:modified>
  <cp:category/>
  <cp:version/>
  <cp:contentType/>
  <cp:contentStatus/>
</cp:coreProperties>
</file>